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качество'!$A$1:$M$21</definedName>
    <definedName name="_xlnm.Print_Area" localSheetId="5">'Часть II финансовое обеспечение'!$A$1:$G$119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E124" i="21"/>
  <c r="E79"/>
  <c r="F79"/>
  <c r="E80"/>
  <c r="F80"/>
  <c r="E90"/>
  <c r="F90"/>
  <c r="E91"/>
  <c r="F91"/>
  <c r="D91"/>
  <c r="D90"/>
  <c r="D80"/>
  <c r="D79"/>
  <c r="E101"/>
  <c r="F101"/>
  <c r="E102"/>
  <c r="F102"/>
  <c r="D102"/>
  <c r="D101"/>
  <c r="E68"/>
  <c r="F68"/>
  <c r="E69"/>
  <c r="F69"/>
  <c r="E57"/>
  <c r="F57"/>
  <c r="E58"/>
  <c r="F58"/>
  <c r="D69"/>
  <c r="D68"/>
  <c r="D58"/>
  <c r="D57"/>
  <c r="E13"/>
  <c r="F13"/>
  <c r="E14"/>
  <c r="F14"/>
  <c r="E24"/>
  <c r="F24"/>
  <c r="E25"/>
  <c r="F25"/>
  <c r="D25"/>
  <c r="D24"/>
  <c r="D14"/>
  <c r="D13"/>
  <c r="E46"/>
  <c r="F46"/>
  <c r="E47"/>
  <c r="F47"/>
  <c r="D47"/>
  <c r="D46"/>
  <c r="E35"/>
  <c r="F35"/>
  <c r="E36"/>
  <c r="F36"/>
  <c r="D36"/>
  <c r="D35"/>
  <c r="F113" l="1"/>
  <c r="F112"/>
  <c r="E113"/>
  <c r="E112"/>
  <c r="D113"/>
  <c r="D112"/>
  <c r="D87" l="1"/>
  <c r="D86" s="1"/>
  <c r="D32"/>
  <c r="D31" s="1"/>
  <c r="D124"/>
  <c r="D98"/>
  <c r="D97" s="1"/>
  <c r="D65"/>
  <c r="D64" s="1"/>
  <c r="D10"/>
  <c r="D9" s="1"/>
  <c r="E43" l="1"/>
  <c r="E42" s="1"/>
  <c r="F10"/>
  <c r="F9" s="1"/>
  <c r="E65"/>
  <c r="E64" s="1"/>
  <c r="F109"/>
  <c r="F108" s="1"/>
  <c r="F87"/>
  <c r="F86" s="1"/>
  <c r="F43"/>
  <c r="F42" s="1"/>
  <c r="D54"/>
  <c r="D53" s="1"/>
  <c r="E54"/>
  <c r="E53" s="1"/>
  <c r="F65"/>
  <c r="F64" s="1"/>
  <c r="D76"/>
  <c r="D75" s="1"/>
  <c r="E76"/>
  <c r="E75" s="1"/>
  <c r="F32"/>
  <c r="F31" s="1"/>
  <c r="E10"/>
  <c r="E9" s="1"/>
  <c r="F21"/>
  <c r="F20" s="1"/>
  <c r="F98"/>
  <c r="F97" s="1"/>
  <c r="E109"/>
  <c r="E108" s="1"/>
  <c r="E87"/>
  <c r="E86" s="1"/>
  <c r="E32"/>
  <c r="E31" s="1"/>
  <c r="E21"/>
  <c r="E20" s="1"/>
  <c r="F54"/>
  <c r="F53" s="1"/>
  <c r="E98"/>
  <c r="E97" s="1"/>
  <c r="F76"/>
  <c r="F75" s="1"/>
  <c r="D109"/>
  <c r="D21"/>
  <c r="D20" s="1"/>
  <c r="D43"/>
  <c r="D42" s="1"/>
  <c r="F6" l="1"/>
  <c r="E6"/>
  <c r="D108"/>
  <c r="D6" s="1"/>
  <c r="D119" l="1"/>
  <c r="E119" l="1"/>
  <c r="F119"/>
</calcChain>
</file>

<file path=xl/sharedStrings.xml><?xml version="1.0" encoding="utf-8"?>
<sst xmlns="http://schemas.openxmlformats.org/spreadsheetml/2006/main" count="909" uniqueCount="287">
  <si>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</si>
  <si>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</si>
  <si>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</si>
  <si>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</si>
  <si>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</si>
  <si>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</si>
  <si>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</si>
  <si>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</si>
  <si>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</si>
  <si>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</si>
  <si>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</si>
  <si>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</si>
  <si>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</si>
  <si>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</si>
  <si>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</si>
  <si>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</si>
  <si>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</si>
  <si>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</si>
  <si>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</si>
  <si>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</si>
  <si>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</si>
  <si>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</si>
  <si>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</si>
  <si>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</si>
  <si>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</si>
  <si>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</si>
  <si>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</si>
  <si>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</si>
  <si>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</si>
  <si>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</si>
  <si>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</si>
  <si>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</si>
  <si>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</si>
  <si>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</si>
  <si>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</si>
  <si>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</si>
  <si>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</si>
  <si>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</si>
  <si>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</si>
  <si>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</si>
  <si>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</si>
  <si>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</si>
  <si>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</si>
  <si>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</si>
  <si>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</si>
  <si>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____________________                   _________________________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</si>
  <si>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</si>
  <si>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</si>
  <si>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</si>
  <si>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</si>
  <si>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</si>
  <si>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</si>
  <si>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</si>
  <si>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</si>
  <si>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</si>
  <si>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</si>
  <si>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</si>
  <si>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</si>
  <si>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</si>
  <si>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</si>
  <si>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</si>
  <si>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</si>
  <si>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</si>
  <si>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</si>
  <si>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</si>
  <si>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</si>
  <si>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</si>
  <si>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</si>
  <si>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</si>
  <si>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</si>
  <si>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</si>
  <si>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</si>
  <si>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</si>
  <si>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</si>
  <si>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</si>
  <si>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</si>
  <si>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</si>
  <si>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</si>
  <si>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</si>
  <si>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</si>
  <si>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</si>
  <si>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</si>
  <si>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</si>
  <si>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</si>
  <si>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</si>
  <si>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</si>
  <si>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</si>
  <si>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</si>
  <si>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</si>
  <si>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</si>
  <si>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</si>
  <si>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</si>
  <si>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</si>
  <si>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</si>
  <si>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</si>
  <si>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</si>
  <si>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</si>
  <si>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</si>
  <si>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</si>
  <si>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</si>
  <si>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</si>
  <si>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</si>
  <si>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</si>
  <si>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</si>
  <si>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</si>
  <si>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</si>
  <si>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</si>
  <si>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</si>
  <si>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</si>
  <si>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</si>
  <si>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</si>
  <si>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</si>
  <si>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</si>
  <si>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</si>
  <si>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</si>
  <si>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</si>
  <si>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</si>
  <si>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</si>
  <si>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</si>
  <si>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</si>
  <si>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</si>
  <si>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</si>
  <si>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</si>
  <si>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</si>
  <si>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</si>
  <si>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</si>
  <si>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</si>
  <si>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</si>
  <si>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</si>
  <si>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</si>
  <si>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</si>
  <si>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</si>
  <si>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</si>
  <si>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</si>
  <si>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</si>
  <si>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</si>
  <si>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</si>
  <si>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</si>
  <si>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</si>
  <si>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</si>
  <si>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</si>
  <si>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</si>
  <si>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</si>
  <si>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</si>
  <si>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</si>
  <si>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</si>
  <si>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</si>
  <si>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</si>
  <si>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</si>
  <si>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</si>
  <si>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</si>
  <si>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</si>
  <si>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</si>
  <si>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</si>
  <si>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</si>
  <si>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</si>
  <si>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</si>
  <si>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</si>
  <si>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</si>
  <si>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</si>
  <si>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</si>
  <si>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</si>
  <si>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</si>
  <si>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</si>
  <si>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</si>
  <si>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</si>
  <si>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</si>
  <si>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</si>
  <si>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</si>
  <si>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</si>
  <si>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</si>
  <si>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</si>
  <si>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</si>
  <si>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</si>
  <si>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</si>
  <si>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</si>
  <si>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</si>
  <si>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</si>
  <si>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</si>
  <si>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</si>
  <si>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</si>
  <si>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</si>
  <si>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</si>
  <si>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</si>
  <si>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</si>
  <si>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</si>
  <si>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</si>
  <si>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</si>
  <si>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</si>
  <si>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</si>
  <si>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</si>
  <si>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</si>
  <si>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</si>
  <si>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</si>
  <si>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</si>
  <si>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</si>
  <si>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</si>
  <si>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</si>
  <si>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</si>
  <si>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</si>
  <si>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</si>
  <si>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</si>
  <si>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</si>
  <si>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</si>
  <si>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</si>
  <si>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 xml:space="preserve">количество освидетельствований </t>
  </si>
  <si>
    <t>Медицинская помощь в экстренной форме незастрахованным гражданам в системе обязательного медицинского страхования</t>
  </si>
  <si>
    <t>Венерология</t>
  </si>
  <si>
    <t>Первичная медико-санитарная помощь, не включенная в базовую программу обязательного медицинского страхования.Венерология. Посещения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</si>
  <si>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</si>
  <si>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</si>
  <si>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Стационар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</si>
  <si>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</si>
  <si>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</si>
  <si>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Венерология. Обращения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</si>
  <si>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</si>
  <si>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</si>
  <si>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400</t>
  </si>
  <si>
    <t>Государственное бюджетное учреждение здравоохранения Тверской области "Сандовская центральная районная больница"</t>
  </si>
  <si>
    <t>200</t>
  </si>
  <si>
    <t>Количество койко-дней (Койко-день)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</si>
  <si>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</si>
  <si>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</si>
  <si>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</si>
  <si>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</si>
  <si>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</si>
  <si>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</si>
  <si>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</si>
  <si>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</si>
  <si>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</si>
  <si>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</si>
  <si>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</si>
  <si>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</si>
  <si>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</si>
  <si>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</si>
  <si>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</si>
  <si>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</si>
  <si>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</si>
  <si>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</si>
  <si>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</si>
  <si>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</si>
  <si>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</si>
  <si>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</si>
  <si>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20</t>
  </si>
  <si>
    <t>860000О.99.0.АД57АА17003</t>
  </si>
  <si>
    <t>860000О.99.0.АД57АА43003</t>
  </si>
  <si>
    <t>860000О.99.0.АД57АА34003</t>
  </si>
  <si>
    <t>860000О.99.0.АД57АА49002</t>
  </si>
  <si>
    <t>860000О.99.0.АЕ65АА00002</t>
  </si>
  <si>
    <t>3330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</si>
  <si>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</si>
  <si>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</si>
  <si>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</si>
  <si>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</si>
  <si>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</si>
  <si>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</si>
  <si>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</si>
  <si>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</si>
  <si>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</si>
  <si>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</si>
  <si>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</si>
  <si>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</si>
  <si>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</si>
  <si>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</si>
  <si>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</si>
  <si>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</si>
  <si>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</si>
  <si>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</si>
  <si>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</si>
  <si>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АПП</t>
  </si>
  <si>
    <t>паллиатив</t>
  </si>
  <si>
    <t>за отчетный финансовый год - в срок до 1 марта года, следующего за отчетным.</t>
  </si>
  <si>
    <t>1 = 1.3 + 2.3 + 3.3 + 4.3 + 5.3 + 6.3 + 7.3 + 8.3 + 9.3 + 10.3</t>
  </si>
  <si>
    <t>08861000Р69105510001002</t>
  </si>
  <si>
    <t>860000О.99.0.БЗ68АА04000</t>
  </si>
  <si>
    <t>300</t>
  </si>
  <si>
    <t>150</t>
  </si>
  <si>
    <t>500</t>
  </si>
  <si>
    <t>425</t>
  </si>
  <si>
    <t>Исполняющий обязанности Министра здравоохранения Тверской области</t>
  </si>
  <si>
    <r>
      <t>__________________________________</t>
    </r>
    <r>
      <rPr>
        <u/>
        <sz val="10"/>
        <color indexed="8"/>
        <rFont val="Times New Roman"/>
        <family val="1"/>
        <charset val="204"/>
      </rPr>
      <t>К.А. Абрамова</t>
    </r>
    <r>
      <rPr>
        <sz val="10"/>
        <color indexed="8"/>
        <rFont val="Times New Roman"/>
        <family val="1"/>
        <charset val="204"/>
      </rPr>
      <t>_________</t>
    </r>
  </si>
  <si>
    <t>на 2023 год и плановый период 2024-2025 годов</t>
  </si>
  <si>
    <t>2023 год
(очередной финансовый год)</t>
  </si>
  <si>
    <t>2024 год
(1-й год планового периода)</t>
  </si>
  <si>
    <t>2025 год
(2-й год планового периода)</t>
  </si>
  <si>
    <t>860000О.99.0.АД57АА46002</t>
  </si>
  <si>
    <t>860000О.99.0.АД57АА46003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</si>
</sst>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</cellStyleXfs>
  <cellXfs count="131">
    <xf numFmtId="0" fontId="0" fillId="0" borderId="0" xfId="0"/>
    <xf numFmtId="0" fontId="10" fillId="0" borderId="0" xfId="2" applyFont="1"/>
    <xf numFmtId="0" fontId="8" fillId="0" borderId="0" xfId="2" applyNumberFormat="1" applyFont="1" applyBorder="1" applyAlignment="1">
      <alignment horizontal="left"/>
    </xf>
    <xf numFmtId="0" fontId="8" fillId="0" borderId="0" xfId="2" applyFont="1"/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horizontal="center" vertical="top"/>
    </xf>
    <xf numFmtId="0" fontId="7" fillId="0" borderId="0" xfId="3" applyFont="1"/>
    <xf numFmtId="49" fontId="7" fillId="0" borderId="0" xfId="3" applyNumberFormat="1" applyFont="1"/>
    <xf numFmtId="0" fontId="7" fillId="0" borderId="0" xfId="3" applyFont="1" applyAlignment="1">
      <alignment vertical="top"/>
    </xf>
    <xf numFmtId="0" fontId="7" fillId="0" borderId="0" xfId="3" applyFont="1" applyBorder="1" applyAlignment="1">
      <alignment vertical="top" wrapText="1"/>
    </xf>
    <xf numFmtId="0" fontId="7" fillId="0" borderId="0" xfId="3" applyFont="1" applyAlignment="1">
      <alignment horizontal="center" wrapText="1"/>
    </xf>
    <xf numFmtId="49" fontId="7" fillId="0" borderId="0" xfId="3" applyNumberFormat="1" applyFont="1" applyAlignment="1">
      <alignment horizontal="center" wrapText="1"/>
    </xf>
    <xf numFmtId="0" fontId="7" fillId="0" borderId="0" xfId="3" applyFont="1" applyBorder="1"/>
    <xf numFmtId="0" fontId="7" fillId="0" borderId="0" xfId="3" applyFont="1" applyAlignment="1">
      <alignment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9" fillId="0" borderId="4" xfId="3" applyFont="1" applyBorder="1" applyAlignment="1">
      <alignment horizontal="right" wrapText="1"/>
    </xf>
    <xf numFmtId="0" fontId="7" fillId="0" borderId="4" xfId="3" applyFont="1" applyBorder="1"/>
    <xf numFmtId="0" fontId="7" fillId="0" borderId="0" xfId="3" applyFont="1" applyBorder="1" applyAlignment="1">
      <alignment wrapText="1"/>
    </xf>
    <xf numFmtId="0" fontId="7" fillId="0" borderId="0" xfId="3" applyFont="1" applyBorder="1" applyAlignment="1">
      <alignment horizontal="left"/>
    </xf>
    <xf numFmtId="0" fontId="8" fillId="0" borderId="1" xfId="2" applyNumberFormat="1" applyFont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5" fillId="0" borderId="15" xfId="0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top" wrapText="1"/>
    </xf>
    <xf numFmtId="0" fontId="10" fillId="0" borderId="0" xfId="2" applyFont="1" applyFill="1"/>
    <xf numFmtId="0" fontId="10" fillId="0" borderId="0" xfId="2" applyFont="1" applyFill="1" applyBorder="1"/>
    <xf numFmtId="4" fontId="10" fillId="0" borderId="0" xfId="2" applyNumberFormat="1" applyFont="1" applyFill="1" applyBorder="1"/>
    <xf numFmtId="49" fontId="10" fillId="0" borderId="0" xfId="2" applyNumberFormat="1" applyFont="1" applyFill="1"/>
    <xf numFmtId="0" fontId="10" fillId="0" borderId="0" xfId="2" applyNumberFormat="1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Alignment="1">
      <alignment horizontal="center" vertical="top"/>
    </xf>
    <xf numFmtId="0" fontId="11" fillId="0" borderId="0" xfId="2" applyFont="1" applyFill="1"/>
    <xf numFmtId="0" fontId="17" fillId="0" borderId="0" xfId="4" applyFont="1" applyFill="1"/>
    <xf numFmtId="0" fontId="10" fillId="0" borderId="0" xfId="4" applyFont="1"/>
    <xf numFmtId="49" fontId="10" fillId="0" borderId="1" xfId="4" applyNumberFormat="1" applyFont="1" applyFill="1" applyBorder="1" applyAlignment="1">
      <alignment horizontal="center" vertical="top" wrapText="1"/>
    </xf>
    <xf numFmtId="0" fontId="10" fillId="0" borderId="0" xfId="2" applyNumberFormat="1" applyFont="1" applyFill="1"/>
    <xf numFmtId="0" fontId="10" fillId="0" borderId="1" xfId="2" applyNumberFormat="1" applyFont="1" applyFill="1" applyBorder="1" applyAlignment="1">
      <alignment horizontal="center" vertical="center" textRotation="90" wrapText="1"/>
    </xf>
    <xf numFmtId="0" fontId="10" fillId="0" borderId="1" xfId="2" applyNumberFormat="1" applyFont="1" applyFill="1" applyBorder="1" applyAlignment="1">
      <alignment horizontal="center" vertical="top" wrapText="1"/>
    </xf>
    <xf numFmtId="0" fontId="10" fillId="0" borderId="1" xfId="4" applyNumberFormat="1" applyFont="1" applyFill="1" applyBorder="1" applyAlignment="1">
      <alignment horizontal="center" vertical="top" wrapText="1"/>
    </xf>
    <xf numFmtId="0" fontId="10" fillId="0" borderId="2" xfId="2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4" fontId="10" fillId="0" borderId="0" xfId="2" applyNumberFormat="1" applyFont="1" applyFill="1"/>
    <xf numFmtId="4" fontId="19" fillId="0" borderId="0" xfId="2" applyNumberFormat="1" applyFont="1" applyFill="1"/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49" fontId="14" fillId="0" borderId="13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/>
    <xf numFmtId="0" fontId="11" fillId="0" borderId="1" xfId="2" applyFont="1" applyFill="1" applyBorder="1"/>
    <xf numFmtId="0" fontId="17" fillId="0" borderId="1" xfId="4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>
      <alignment horizontal="center" vertical="center" textRotation="90"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horizontal="center" vertical="top" wrapText="1"/>
    </xf>
    <xf numFmtId="49" fontId="10" fillId="0" borderId="1" xfId="2" applyNumberFormat="1" applyFont="1" applyFill="1" applyBorder="1" applyAlignment="1">
      <alignment horizontal="center" vertical="top" wrapText="1"/>
    </xf>
    <xf numFmtId="4" fontId="20" fillId="0" borderId="0" xfId="2" applyNumberFormat="1" applyFont="1" applyFill="1"/>
    <xf numFmtId="0" fontId="10" fillId="0" borderId="0" xfId="4" applyFont="1" applyFill="1"/>
    <xf numFmtId="0" fontId="10" fillId="0" borderId="1" xfId="4" applyFont="1" applyFill="1" applyBorder="1"/>
    <xf numFmtId="0" fontId="16" fillId="0" borderId="1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vertical="top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wrapText="1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horizontal="left" wrapText="1"/>
    </xf>
    <xf numFmtId="0" fontId="7" fillId="0" borderId="0" xfId="3" applyFont="1" applyAlignment="1">
      <alignment horizontal="left"/>
    </xf>
    <xf numFmtId="0" fontId="7" fillId="0" borderId="4" xfId="3" applyFont="1" applyBorder="1" applyAlignment="1">
      <alignment horizontal="center"/>
    </xf>
    <xf numFmtId="0" fontId="7" fillId="0" borderId="6" xfId="3" applyFont="1" applyBorder="1" applyAlignment="1">
      <alignment horizontal="right" wrapText="1"/>
    </xf>
    <xf numFmtId="0" fontId="8" fillId="0" borderId="0" xfId="0" applyFont="1" applyAlignment="1">
      <alignment horizontal="left" vertical="top" wrapText="1" indent="9"/>
    </xf>
    <xf numFmtId="0" fontId="7" fillId="0" borderId="0" xfId="3" applyFont="1" applyAlignment="1">
      <alignment horizontal="left" wrapText="1" indent="9"/>
    </xf>
    <xf numFmtId="0" fontId="7" fillId="0" borderId="0" xfId="3" applyFont="1" applyAlignment="1">
      <alignment horizontal="right" wrapText="1"/>
    </xf>
    <xf numFmtId="0" fontId="7" fillId="0" borderId="0" xfId="3" applyFont="1" applyBorder="1" applyAlignment="1">
      <alignment horizontal="center" vertical="top" wrapText="1"/>
    </xf>
    <xf numFmtId="0" fontId="7" fillId="0" borderId="0" xfId="3" applyFont="1" applyAlignment="1">
      <alignment horizontal="center" vertical="top" wrapText="1"/>
    </xf>
    <xf numFmtId="0" fontId="11" fillId="0" borderId="4" xfId="3" applyFont="1" applyBorder="1" applyAlignment="1">
      <alignment horizontal="center" vertical="top" wrapText="1"/>
    </xf>
    <xf numFmtId="0" fontId="9" fillId="0" borderId="4" xfId="3" applyFont="1" applyBorder="1" applyAlignment="1">
      <alignment horizontal="center" vertical="top" wrapText="1"/>
    </xf>
    <xf numFmtId="0" fontId="7" fillId="0" borderId="6" xfId="3" applyFont="1" applyBorder="1" applyAlignment="1">
      <alignment horizontal="center" wrapText="1"/>
    </xf>
    <xf numFmtId="0" fontId="7" fillId="0" borderId="0" xfId="3" applyFont="1" applyAlignment="1">
      <alignment horizont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10" fillId="0" borderId="8" xfId="2" applyFont="1" applyFill="1" applyBorder="1" applyAlignment="1">
      <alignment horizontal="center" vertical="center" textRotation="90" wrapText="1"/>
    </xf>
    <xf numFmtId="0" fontId="10" fillId="0" borderId="9" xfId="2" applyFont="1" applyFill="1" applyBorder="1" applyAlignment="1">
      <alignment horizontal="center" vertical="center" textRotation="90" wrapText="1"/>
    </xf>
    <xf numFmtId="0" fontId="10" fillId="0" borderId="10" xfId="2" applyFont="1" applyFill="1" applyBorder="1" applyAlignment="1">
      <alignment horizontal="center" vertical="center" textRotation="90" wrapText="1"/>
    </xf>
    <xf numFmtId="0" fontId="10" fillId="0" borderId="0" xfId="2" applyFont="1" applyFill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6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3" xfId="2" applyNumberFormat="1" applyFont="1" applyFill="1" applyBorder="1" applyAlignment="1">
      <alignment horizontal="center" vertical="top" wrapText="1"/>
    </xf>
    <xf numFmtId="49" fontId="10" fillId="0" borderId="2" xfId="4" applyNumberFormat="1" applyFont="1" applyFill="1" applyBorder="1" applyAlignment="1">
      <alignment horizontal="center" vertical="top" wrapText="1"/>
    </xf>
    <xf numFmtId="49" fontId="10" fillId="0" borderId="3" xfId="4" applyNumberFormat="1" applyFont="1" applyFill="1" applyBorder="1" applyAlignment="1">
      <alignment horizontal="center" vertical="top" wrapText="1"/>
    </xf>
    <xf numFmtId="49" fontId="10" fillId="0" borderId="1" xfId="2" applyNumberFormat="1" applyFont="1" applyFill="1" applyBorder="1" applyAlignment="1">
      <alignment horizontal="center" vertical="top" wrapText="1"/>
    </xf>
    <xf numFmtId="0" fontId="8" fillId="0" borderId="0" xfId="2" applyNumberFormat="1" applyFont="1" applyBorder="1" applyAlignment="1">
      <alignment horizontal="center"/>
    </xf>
    <xf numFmtId="0" fontId="8" fillId="0" borderId="2" xfId="2" applyFont="1" applyBorder="1" applyAlignment="1">
      <alignment horizontal="center" vertical="center" textRotation="90" wrapText="1"/>
    </xf>
    <xf numFmtId="0" fontId="8" fillId="0" borderId="11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textRotation="90" wrapText="1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6" xfId="2" applyFont="1" applyBorder="1" applyAlignment="1">
      <alignment horizontal="center" vertical="center" textRotation="90" wrapText="1"/>
    </xf>
    <xf numFmtId="0" fontId="8" fillId="0" borderId="7" xfId="2" applyFont="1" applyBorder="1" applyAlignment="1">
      <alignment horizontal="center" vertical="center" textRotation="90" wrapText="1"/>
    </xf>
    <xf numFmtId="0" fontId="8" fillId="0" borderId="8" xfId="2" applyFont="1" applyBorder="1" applyAlignment="1">
      <alignment horizontal="center" vertical="center" textRotation="90" wrapText="1"/>
    </xf>
    <xf numFmtId="0" fontId="8" fillId="0" borderId="9" xfId="2" applyFont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5" xfId="2" applyFont="1" applyFill="1" applyBorder="1" applyAlignment="1">
      <alignment horizontal="center" vertical="center" textRotation="90" wrapText="1"/>
    </xf>
    <xf numFmtId="0" fontId="8" fillId="0" borderId="12" xfId="2" applyFont="1" applyFill="1" applyBorder="1" applyAlignment="1">
      <alignment horizontal="center" vertical="center" textRotation="90" wrapText="1"/>
    </xf>
    <xf numFmtId="49" fontId="10" fillId="0" borderId="1" xfId="4" applyNumberFormat="1" applyFont="1" applyFill="1" applyBorder="1" applyAlignment="1">
      <alignment horizontal="center" vertical="top" wrapText="1"/>
    </xf>
    <xf numFmtId="0" fontId="15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85" zoomScaleNormal="85" zoomScaleSheetLayoutView="85" workbookViewId="0">
      <selection activeCell="K15" sqref="K15"/>
    </sheetView>
  </sheetViews>
  <sheetFormatPr defaultRowHeight="12.75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>
      <c r="E1" s="85" t="s">
        <v>64</v>
      </c>
      <c r="F1" s="85"/>
      <c r="G1" s="85"/>
    </row>
    <row r="2" spans="1:9">
      <c r="E2" s="85"/>
      <c r="F2" s="85"/>
      <c r="G2" s="85"/>
    </row>
    <row r="3" spans="1:9" ht="24.6" customHeight="1">
      <c r="E3" s="85"/>
      <c r="F3" s="85"/>
      <c r="G3" s="85"/>
    </row>
    <row r="4" spans="1:9" ht="78" customHeight="1">
      <c r="E4" s="86" t="s">
        <v>63</v>
      </c>
      <c r="F4" s="86"/>
      <c r="G4" s="86"/>
    </row>
    <row r="5" spans="1:9" ht="15" customHeight="1">
      <c r="A5" s="79"/>
      <c r="B5" s="79"/>
      <c r="E5" s="87" t="s">
        <v>3</v>
      </c>
      <c r="F5" s="87"/>
      <c r="G5" s="87"/>
    </row>
    <row r="6" spans="1:9">
      <c r="A6" s="79"/>
      <c r="B6" s="79"/>
      <c r="E6" s="83" t="s">
        <v>279</v>
      </c>
      <c r="F6" s="83"/>
      <c r="G6" s="83"/>
    </row>
    <row r="7" spans="1:9" ht="24" customHeight="1">
      <c r="E7" s="84" t="s">
        <v>54</v>
      </c>
      <c r="F7" s="84"/>
      <c r="G7" s="84"/>
    </row>
    <row r="8" spans="1:9" ht="24.75" customHeight="1">
      <c r="A8" s="80"/>
      <c r="B8" s="80"/>
      <c r="C8" s="80"/>
      <c r="G8" s="7" t="s">
        <v>280</v>
      </c>
      <c r="H8" s="13"/>
      <c r="I8" s="13"/>
    </row>
    <row r="9" spans="1:9" ht="12.75" customHeight="1">
      <c r="A9" s="81"/>
      <c r="B9" s="81"/>
      <c r="C9" s="81"/>
      <c r="F9" s="19"/>
      <c r="G9" s="19" t="s">
        <v>53</v>
      </c>
      <c r="H9" s="19"/>
      <c r="I9" s="19"/>
    </row>
    <row r="10" spans="1:9">
      <c r="A10" s="82"/>
      <c r="B10" s="82"/>
      <c r="C10" s="82"/>
      <c r="F10" s="14"/>
      <c r="G10" s="15" t="s">
        <v>43</v>
      </c>
    </row>
    <row r="11" spans="1:9">
      <c r="B11" s="14"/>
      <c r="E11" s="83"/>
      <c r="F11" s="83"/>
      <c r="G11" s="83"/>
    </row>
    <row r="12" spans="1:9">
      <c r="B12" s="14"/>
      <c r="E12" s="84" t="s">
        <v>52</v>
      </c>
      <c r="F12" s="84"/>
      <c r="G12" s="84"/>
    </row>
    <row r="13" spans="1:9">
      <c r="B13" s="14"/>
      <c r="F13" s="19"/>
      <c r="G13" s="20" t="s">
        <v>45</v>
      </c>
    </row>
    <row r="14" spans="1:9" ht="12.75" customHeight="1">
      <c r="B14" s="14"/>
      <c r="F14" s="19"/>
      <c r="G14" s="19" t="s">
        <v>51</v>
      </c>
    </row>
    <row r="15" spans="1:9">
      <c r="B15" s="14"/>
      <c r="G15" s="15" t="s">
        <v>43</v>
      </c>
    </row>
    <row r="16" spans="1:9">
      <c r="B16" s="14"/>
      <c r="E16" s="18"/>
      <c r="F16" s="18"/>
      <c r="G16" s="17"/>
    </row>
    <row r="17" spans="1:9">
      <c r="B17" s="14"/>
      <c r="E17" s="84" t="s">
        <v>50</v>
      </c>
      <c r="F17" s="84"/>
      <c r="G17" s="84"/>
    </row>
    <row r="18" spans="1:9">
      <c r="B18" s="14"/>
      <c r="G18" s="7" t="s">
        <v>45</v>
      </c>
    </row>
    <row r="19" spans="1:9">
      <c r="B19" s="14"/>
      <c r="G19" s="16" t="s">
        <v>49</v>
      </c>
    </row>
    <row r="20" spans="1:9">
      <c r="B20" s="14"/>
      <c r="G20" s="15" t="s">
        <v>43</v>
      </c>
    </row>
    <row r="21" spans="1:9">
      <c r="B21" s="14"/>
      <c r="D21" s="14"/>
    </row>
    <row r="22" spans="1:9" ht="18.75" customHeight="1">
      <c r="A22" s="89" t="s">
        <v>4</v>
      </c>
      <c r="B22" s="89"/>
      <c r="C22" s="89"/>
      <c r="D22" s="89"/>
      <c r="E22" s="89"/>
      <c r="F22" s="89"/>
      <c r="G22" s="89"/>
    </row>
    <row r="23" spans="1:9" s="13" customFormat="1" ht="27.75" customHeight="1">
      <c r="A23" s="90" t="s">
        <v>218</v>
      </c>
      <c r="B23" s="91"/>
      <c r="C23" s="91"/>
      <c r="D23" s="91"/>
      <c r="E23" s="91"/>
      <c r="F23" s="91"/>
      <c r="G23" s="91"/>
    </row>
    <row r="24" spans="1:9" s="9" customFormat="1" ht="10.5" customHeight="1">
      <c r="A24" s="92" t="s">
        <v>5</v>
      </c>
      <c r="B24" s="92"/>
      <c r="C24" s="92"/>
      <c r="D24" s="92"/>
      <c r="E24" s="92"/>
      <c r="F24" s="92"/>
      <c r="G24" s="92"/>
    </row>
    <row r="25" spans="1:9" s="9" customFormat="1" ht="18.75" customHeight="1">
      <c r="A25" s="93" t="s">
        <v>281</v>
      </c>
      <c r="B25" s="93"/>
      <c r="C25" s="93"/>
      <c r="D25" s="93"/>
      <c r="E25" s="93"/>
      <c r="F25" s="93"/>
      <c r="G25" s="93"/>
    </row>
    <row r="26" spans="1:9" s="9" customFormat="1" ht="15" customHeight="1">
      <c r="A26" s="93"/>
      <c r="B26" s="93"/>
      <c r="C26" s="93"/>
      <c r="D26" s="93"/>
      <c r="E26" s="10"/>
      <c r="F26" s="10"/>
      <c r="G26" s="10"/>
    </row>
    <row r="27" spans="1:9" s="9" customFormat="1" ht="15" customHeight="1">
      <c r="A27" s="12"/>
      <c r="B27" s="11"/>
      <c r="C27" s="11"/>
      <c r="D27" s="11"/>
      <c r="E27" s="10"/>
      <c r="F27" s="10"/>
      <c r="G27" s="10"/>
    </row>
    <row r="32" spans="1:9">
      <c r="D32" s="88"/>
      <c r="E32" s="88"/>
      <c r="F32" s="88"/>
      <c r="G32" s="88"/>
      <c r="H32" s="88"/>
      <c r="I32" s="88"/>
    </row>
  </sheetData>
  <mergeCells count="19">
    <mergeCell ref="D32:I32"/>
    <mergeCell ref="A22:G22"/>
    <mergeCell ref="A23:G23"/>
    <mergeCell ref="A24:G24"/>
    <mergeCell ref="A26:D26"/>
    <mergeCell ref="A25:G25"/>
    <mergeCell ref="E11:G11"/>
    <mergeCell ref="E12:G12"/>
    <mergeCell ref="E17:G17"/>
    <mergeCell ref="E1:G3"/>
    <mergeCell ref="E4:G4"/>
    <mergeCell ref="E5:G5"/>
    <mergeCell ref="E7:G7"/>
    <mergeCell ref="E6:G6"/>
    <mergeCell ref="A5:B5"/>
    <mergeCell ref="A6:B6"/>
    <mergeCell ref="A8:C8"/>
    <mergeCell ref="A9:C9"/>
    <mergeCell ref="A10:C10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view="pageBreakPreview" topLeftCell="A6" zoomScale="85" zoomScaleNormal="80" zoomScaleSheetLayoutView="85" zoomScalePageLayoutView="70" workbookViewId="0">
      <pane xSplit="1" ySplit="2" topLeftCell="B8" activePane="bottomRight" state="frozen"/>
      <selection activeCell="A6" sqref="A6"/>
      <selection pane="topRight" activeCell="B6" sqref="B6"/>
      <selection pane="bottomLeft" activeCell="A8" sqref="A8"/>
      <selection pane="bottomRight" activeCell="K18" sqref="K18"/>
    </sheetView>
  </sheetViews>
  <sheetFormatPr defaultRowHeight="12.75"/>
  <cols>
    <col min="1" max="1" width="17.28515625" style="33" customWidth="1"/>
    <col min="2" max="2" width="26.42578125" style="33" customWidth="1"/>
    <col min="3" max="3" width="27.7109375" style="33" customWidth="1"/>
    <col min="4" max="4" width="17.28515625" style="33" customWidth="1"/>
    <col min="5" max="5" width="12.28515625" style="33" bestFit="1" customWidth="1"/>
    <col min="6" max="6" width="5.7109375" style="33" bestFit="1" customWidth="1"/>
    <col min="7" max="7" width="12.7109375" style="33" customWidth="1"/>
    <col min="8" max="8" width="7.28515625" style="33" customWidth="1"/>
    <col min="9" max="9" width="13.7109375" style="33" customWidth="1"/>
    <col min="10" max="10" width="7.5703125" style="33" customWidth="1"/>
    <col min="11" max="16" width="5.7109375" style="33" customWidth="1"/>
    <col min="17" max="17" width="10.85546875" style="33" bestFit="1" customWidth="1"/>
    <col min="18" max="18" width="10" style="33" customWidth="1"/>
    <col min="19" max="19" width="63.7109375" style="44" customWidth="1"/>
    <col min="20" max="256" width="9.140625" style="33"/>
    <col min="257" max="258" width="28.7109375" style="33" customWidth="1"/>
    <col min="259" max="259" width="17.85546875" style="33" customWidth="1"/>
    <col min="260" max="265" width="18.42578125" style="33" customWidth="1"/>
    <col min="266" max="267" width="18.7109375" style="33" customWidth="1"/>
    <col min="268" max="268" width="20.42578125" style="33" customWidth="1"/>
    <col min="269" max="274" width="18.28515625" style="33" customWidth="1"/>
    <col min="275" max="275" width="21.42578125" style="33" customWidth="1"/>
    <col min="276" max="512" width="9.140625" style="33"/>
    <col min="513" max="514" width="28.7109375" style="33" customWidth="1"/>
    <col min="515" max="515" width="17.85546875" style="33" customWidth="1"/>
    <col min="516" max="521" width="18.42578125" style="33" customWidth="1"/>
    <col min="522" max="523" width="18.7109375" style="33" customWidth="1"/>
    <col min="524" max="524" width="20.42578125" style="33" customWidth="1"/>
    <col min="525" max="530" width="18.28515625" style="33" customWidth="1"/>
    <col min="531" max="531" width="21.42578125" style="33" customWidth="1"/>
    <col min="532" max="768" width="9.140625" style="33"/>
    <col min="769" max="770" width="28.7109375" style="33" customWidth="1"/>
    <col min="771" max="771" width="17.85546875" style="33" customWidth="1"/>
    <col min="772" max="777" width="18.42578125" style="33" customWidth="1"/>
    <col min="778" max="779" width="18.7109375" style="33" customWidth="1"/>
    <col min="780" max="780" width="20.42578125" style="33" customWidth="1"/>
    <col min="781" max="786" width="18.28515625" style="33" customWidth="1"/>
    <col min="787" max="787" width="21.42578125" style="33" customWidth="1"/>
    <col min="788" max="1024" width="9.140625" style="33"/>
    <col min="1025" max="1026" width="28.7109375" style="33" customWidth="1"/>
    <col min="1027" max="1027" width="17.85546875" style="33" customWidth="1"/>
    <col min="1028" max="1033" width="18.42578125" style="33" customWidth="1"/>
    <col min="1034" max="1035" width="18.7109375" style="33" customWidth="1"/>
    <col min="1036" max="1036" width="20.42578125" style="33" customWidth="1"/>
    <col min="1037" max="1042" width="18.28515625" style="33" customWidth="1"/>
    <col min="1043" max="1043" width="21.42578125" style="33" customWidth="1"/>
    <col min="1044" max="1280" width="9.140625" style="33"/>
    <col min="1281" max="1282" width="28.7109375" style="33" customWidth="1"/>
    <col min="1283" max="1283" width="17.85546875" style="33" customWidth="1"/>
    <col min="1284" max="1289" width="18.42578125" style="33" customWidth="1"/>
    <col min="1290" max="1291" width="18.7109375" style="33" customWidth="1"/>
    <col min="1292" max="1292" width="20.42578125" style="33" customWidth="1"/>
    <col min="1293" max="1298" width="18.28515625" style="33" customWidth="1"/>
    <col min="1299" max="1299" width="21.42578125" style="33" customWidth="1"/>
    <col min="1300" max="1536" width="9.140625" style="33"/>
    <col min="1537" max="1538" width="28.7109375" style="33" customWidth="1"/>
    <col min="1539" max="1539" width="17.85546875" style="33" customWidth="1"/>
    <col min="1540" max="1545" width="18.42578125" style="33" customWidth="1"/>
    <col min="1546" max="1547" width="18.7109375" style="33" customWidth="1"/>
    <col min="1548" max="1548" width="20.42578125" style="33" customWidth="1"/>
    <col min="1549" max="1554" width="18.28515625" style="33" customWidth="1"/>
    <col min="1555" max="1555" width="21.42578125" style="33" customWidth="1"/>
    <col min="1556" max="1792" width="9.140625" style="33"/>
    <col min="1793" max="1794" width="28.7109375" style="33" customWidth="1"/>
    <col min="1795" max="1795" width="17.85546875" style="33" customWidth="1"/>
    <col min="1796" max="1801" width="18.42578125" style="33" customWidth="1"/>
    <col min="1802" max="1803" width="18.7109375" style="33" customWidth="1"/>
    <col min="1804" max="1804" width="20.42578125" style="33" customWidth="1"/>
    <col min="1805" max="1810" width="18.28515625" style="33" customWidth="1"/>
    <col min="1811" max="1811" width="21.42578125" style="33" customWidth="1"/>
    <col min="1812" max="2048" width="9.140625" style="33"/>
    <col min="2049" max="2050" width="28.7109375" style="33" customWidth="1"/>
    <col min="2051" max="2051" width="17.85546875" style="33" customWidth="1"/>
    <col min="2052" max="2057" width="18.42578125" style="33" customWidth="1"/>
    <col min="2058" max="2059" width="18.7109375" style="33" customWidth="1"/>
    <col min="2060" max="2060" width="20.42578125" style="33" customWidth="1"/>
    <col min="2061" max="2066" width="18.28515625" style="33" customWidth="1"/>
    <col min="2067" max="2067" width="21.42578125" style="33" customWidth="1"/>
    <col min="2068" max="2304" width="9.140625" style="33"/>
    <col min="2305" max="2306" width="28.7109375" style="33" customWidth="1"/>
    <col min="2307" max="2307" width="17.85546875" style="33" customWidth="1"/>
    <col min="2308" max="2313" width="18.42578125" style="33" customWidth="1"/>
    <col min="2314" max="2315" width="18.7109375" style="33" customWidth="1"/>
    <col min="2316" max="2316" width="20.42578125" style="33" customWidth="1"/>
    <col min="2317" max="2322" width="18.28515625" style="33" customWidth="1"/>
    <col min="2323" max="2323" width="21.42578125" style="33" customWidth="1"/>
    <col min="2324" max="2560" width="9.140625" style="33"/>
    <col min="2561" max="2562" width="28.7109375" style="33" customWidth="1"/>
    <col min="2563" max="2563" width="17.85546875" style="33" customWidth="1"/>
    <col min="2564" max="2569" width="18.42578125" style="33" customWidth="1"/>
    <col min="2570" max="2571" width="18.7109375" style="33" customWidth="1"/>
    <col min="2572" max="2572" width="20.42578125" style="33" customWidth="1"/>
    <col min="2573" max="2578" width="18.28515625" style="33" customWidth="1"/>
    <col min="2579" max="2579" width="21.42578125" style="33" customWidth="1"/>
    <col min="2580" max="2816" width="9.140625" style="33"/>
    <col min="2817" max="2818" width="28.7109375" style="33" customWidth="1"/>
    <col min="2819" max="2819" width="17.85546875" style="33" customWidth="1"/>
    <col min="2820" max="2825" width="18.42578125" style="33" customWidth="1"/>
    <col min="2826" max="2827" width="18.7109375" style="33" customWidth="1"/>
    <col min="2828" max="2828" width="20.42578125" style="33" customWidth="1"/>
    <col min="2829" max="2834" width="18.28515625" style="33" customWidth="1"/>
    <col min="2835" max="2835" width="21.42578125" style="33" customWidth="1"/>
    <col min="2836" max="3072" width="9.140625" style="33"/>
    <col min="3073" max="3074" width="28.7109375" style="33" customWidth="1"/>
    <col min="3075" max="3075" width="17.85546875" style="33" customWidth="1"/>
    <col min="3076" max="3081" width="18.42578125" style="33" customWidth="1"/>
    <col min="3082" max="3083" width="18.7109375" style="33" customWidth="1"/>
    <col min="3084" max="3084" width="20.42578125" style="33" customWidth="1"/>
    <col min="3085" max="3090" width="18.28515625" style="33" customWidth="1"/>
    <col min="3091" max="3091" width="21.42578125" style="33" customWidth="1"/>
    <col min="3092" max="3328" width="9.140625" style="33"/>
    <col min="3329" max="3330" width="28.7109375" style="33" customWidth="1"/>
    <col min="3331" max="3331" width="17.85546875" style="33" customWidth="1"/>
    <col min="3332" max="3337" width="18.42578125" style="33" customWidth="1"/>
    <col min="3338" max="3339" width="18.7109375" style="33" customWidth="1"/>
    <col min="3340" max="3340" width="20.42578125" style="33" customWidth="1"/>
    <col min="3341" max="3346" width="18.28515625" style="33" customWidth="1"/>
    <col min="3347" max="3347" width="21.42578125" style="33" customWidth="1"/>
    <col min="3348" max="3584" width="9.140625" style="33"/>
    <col min="3585" max="3586" width="28.7109375" style="33" customWidth="1"/>
    <col min="3587" max="3587" width="17.85546875" style="33" customWidth="1"/>
    <col min="3588" max="3593" width="18.42578125" style="33" customWidth="1"/>
    <col min="3594" max="3595" width="18.7109375" style="33" customWidth="1"/>
    <col min="3596" max="3596" width="20.42578125" style="33" customWidth="1"/>
    <col min="3597" max="3602" width="18.28515625" style="33" customWidth="1"/>
    <col min="3603" max="3603" width="21.42578125" style="33" customWidth="1"/>
    <col min="3604" max="3840" width="9.140625" style="33"/>
    <col min="3841" max="3842" width="28.7109375" style="33" customWidth="1"/>
    <col min="3843" max="3843" width="17.85546875" style="33" customWidth="1"/>
    <col min="3844" max="3849" width="18.42578125" style="33" customWidth="1"/>
    <col min="3850" max="3851" width="18.7109375" style="33" customWidth="1"/>
    <col min="3852" max="3852" width="20.42578125" style="33" customWidth="1"/>
    <col min="3853" max="3858" width="18.28515625" style="33" customWidth="1"/>
    <col min="3859" max="3859" width="21.42578125" style="33" customWidth="1"/>
    <col min="3860" max="4096" width="9.140625" style="33"/>
    <col min="4097" max="4098" width="28.7109375" style="33" customWidth="1"/>
    <col min="4099" max="4099" width="17.85546875" style="33" customWidth="1"/>
    <col min="4100" max="4105" width="18.42578125" style="33" customWidth="1"/>
    <col min="4106" max="4107" width="18.7109375" style="33" customWidth="1"/>
    <col min="4108" max="4108" width="20.42578125" style="33" customWidth="1"/>
    <col min="4109" max="4114" width="18.28515625" style="33" customWidth="1"/>
    <col min="4115" max="4115" width="21.42578125" style="33" customWidth="1"/>
    <col min="4116" max="4352" width="9.140625" style="33"/>
    <col min="4353" max="4354" width="28.7109375" style="33" customWidth="1"/>
    <col min="4355" max="4355" width="17.85546875" style="33" customWidth="1"/>
    <col min="4356" max="4361" width="18.42578125" style="33" customWidth="1"/>
    <col min="4362" max="4363" width="18.7109375" style="33" customWidth="1"/>
    <col min="4364" max="4364" width="20.42578125" style="33" customWidth="1"/>
    <col min="4365" max="4370" width="18.28515625" style="33" customWidth="1"/>
    <col min="4371" max="4371" width="21.42578125" style="33" customWidth="1"/>
    <col min="4372" max="4608" width="9.140625" style="33"/>
    <col min="4609" max="4610" width="28.7109375" style="33" customWidth="1"/>
    <col min="4611" max="4611" width="17.85546875" style="33" customWidth="1"/>
    <col min="4612" max="4617" width="18.42578125" style="33" customWidth="1"/>
    <col min="4618" max="4619" width="18.7109375" style="33" customWidth="1"/>
    <col min="4620" max="4620" width="20.42578125" style="33" customWidth="1"/>
    <col min="4621" max="4626" width="18.28515625" style="33" customWidth="1"/>
    <col min="4627" max="4627" width="21.42578125" style="33" customWidth="1"/>
    <col min="4628" max="4864" width="9.140625" style="33"/>
    <col min="4865" max="4866" width="28.7109375" style="33" customWidth="1"/>
    <col min="4867" max="4867" width="17.85546875" style="33" customWidth="1"/>
    <col min="4868" max="4873" width="18.42578125" style="33" customWidth="1"/>
    <col min="4874" max="4875" width="18.7109375" style="33" customWidth="1"/>
    <col min="4876" max="4876" width="20.42578125" style="33" customWidth="1"/>
    <col min="4877" max="4882" width="18.28515625" style="33" customWidth="1"/>
    <col min="4883" max="4883" width="21.42578125" style="33" customWidth="1"/>
    <col min="4884" max="5120" width="9.140625" style="33"/>
    <col min="5121" max="5122" width="28.7109375" style="33" customWidth="1"/>
    <col min="5123" max="5123" width="17.85546875" style="33" customWidth="1"/>
    <col min="5124" max="5129" width="18.42578125" style="33" customWidth="1"/>
    <col min="5130" max="5131" width="18.7109375" style="33" customWidth="1"/>
    <col min="5132" max="5132" width="20.42578125" style="33" customWidth="1"/>
    <col min="5133" max="5138" width="18.28515625" style="33" customWidth="1"/>
    <col min="5139" max="5139" width="21.42578125" style="33" customWidth="1"/>
    <col min="5140" max="5376" width="9.140625" style="33"/>
    <col min="5377" max="5378" width="28.7109375" style="33" customWidth="1"/>
    <col min="5379" max="5379" width="17.85546875" style="33" customWidth="1"/>
    <col min="5380" max="5385" width="18.42578125" style="33" customWidth="1"/>
    <col min="5386" max="5387" width="18.7109375" style="33" customWidth="1"/>
    <col min="5388" max="5388" width="20.42578125" style="33" customWidth="1"/>
    <col min="5389" max="5394" width="18.28515625" style="33" customWidth="1"/>
    <col min="5395" max="5395" width="21.42578125" style="33" customWidth="1"/>
    <col min="5396" max="5632" width="9.140625" style="33"/>
    <col min="5633" max="5634" width="28.7109375" style="33" customWidth="1"/>
    <col min="5635" max="5635" width="17.85546875" style="33" customWidth="1"/>
    <col min="5636" max="5641" width="18.42578125" style="33" customWidth="1"/>
    <col min="5642" max="5643" width="18.7109375" style="33" customWidth="1"/>
    <col min="5644" max="5644" width="20.42578125" style="33" customWidth="1"/>
    <col min="5645" max="5650" width="18.28515625" style="33" customWidth="1"/>
    <col min="5651" max="5651" width="21.42578125" style="33" customWidth="1"/>
    <col min="5652" max="5888" width="9.140625" style="33"/>
    <col min="5889" max="5890" width="28.7109375" style="33" customWidth="1"/>
    <col min="5891" max="5891" width="17.85546875" style="33" customWidth="1"/>
    <col min="5892" max="5897" width="18.42578125" style="33" customWidth="1"/>
    <col min="5898" max="5899" width="18.7109375" style="33" customWidth="1"/>
    <col min="5900" max="5900" width="20.42578125" style="33" customWidth="1"/>
    <col min="5901" max="5906" width="18.28515625" style="33" customWidth="1"/>
    <col min="5907" max="5907" width="21.42578125" style="33" customWidth="1"/>
    <col min="5908" max="6144" width="9.140625" style="33"/>
    <col min="6145" max="6146" width="28.7109375" style="33" customWidth="1"/>
    <col min="6147" max="6147" width="17.85546875" style="33" customWidth="1"/>
    <col min="6148" max="6153" width="18.42578125" style="33" customWidth="1"/>
    <col min="6154" max="6155" width="18.7109375" style="33" customWidth="1"/>
    <col min="6156" max="6156" width="20.42578125" style="33" customWidth="1"/>
    <col min="6157" max="6162" width="18.28515625" style="33" customWidth="1"/>
    <col min="6163" max="6163" width="21.42578125" style="33" customWidth="1"/>
    <col min="6164" max="6400" width="9.140625" style="33"/>
    <col min="6401" max="6402" width="28.7109375" style="33" customWidth="1"/>
    <col min="6403" max="6403" width="17.85546875" style="33" customWidth="1"/>
    <col min="6404" max="6409" width="18.42578125" style="33" customWidth="1"/>
    <col min="6410" max="6411" width="18.7109375" style="33" customWidth="1"/>
    <col min="6412" max="6412" width="20.42578125" style="33" customWidth="1"/>
    <col min="6413" max="6418" width="18.28515625" style="33" customWidth="1"/>
    <col min="6419" max="6419" width="21.42578125" style="33" customWidth="1"/>
    <col min="6420" max="6656" width="9.140625" style="33"/>
    <col min="6657" max="6658" width="28.7109375" style="33" customWidth="1"/>
    <col min="6659" max="6659" width="17.85546875" style="33" customWidth="1"/>
    <col min="6660" max="6665" width="18.42578125" style="33" customWidth="1"/>
    <col min="6666" max="6667" width="18.7109375" style="33" customWidth="1"/>
    <col min="6668" max="6668" width="20.42578125" style="33" customWidth="1"/>
    <col min="6669" max="6674" width="18.28515625" style="33" customWidth="1"/>
    <col min="6675" max="6675" width="21.42578125" style="33" customWidth="1"/>
    <col min="6676" max="6912" width="9.140625" style="33"/>
    <col min="6913" max="6914" width="28.7109375" style="33" customWidth="1"/>
    <col min="6915" max="6915" width="17.85546875" style="33" customWidth="1"/>
    <col min="6916" max="6921" width="18.42578125" style="33" customWidth="1"/>
    <col min="6922" max="6923" width="18.7109375" style="33" customWidth="1"/>
    <col min="6924" max="6924" width="20.42578125" style="33" customWidth="1"/>
    <col min="6925" max="6930" width="18.28515625" style="33" customWidth="1"/>
    <col min="6931" max="6931" width="21.42578125" style="33" customWidth="1"/>
    <col min="6932" max="7168" width="9.140625" style="33"/>
    <col min="7169" max="7170" width="28.7109375" style="33" customWidth="1"/>
    <col min="7171" max="7171" width="17.85546875" style="33" customWidth="1"/>
    <col min="7172" max="7177" width="18.42578125" style="33" customWidth="1"/>
    <col min="7178" max="7179" width="18.7109375" style="33" customWidth="1"/>
    <col min="7180" max="7180" width="20.42578125" style="33" customWidth="1"/>
    <col min="7181" max="7186" width="18.28515625" style="33" customWidth="1"/>
    <col min="7187" max="7187" width="21.42578125" style="33" customWidth="1"/>
    <col min="7188" max="7424" width="9.140625" style="33"/>
    <col min="7425" max="7426" width="28.7109375" style="33" customWidth="1"/>
    <col min="7427" max="7427" width="17.85546875" style="33" customWidth="1"/>
    <col min="7428" max="7433" width="18.42578125" style="33" customWidth="1"/>
    <col min="7434" max="7435" width="18.7109375" style="33" customWidth="1"/>
    <col min="7436" max="7436" width="20.42578125" style="33" customWidth="1"/>
    <col min="7437" max="7442" width="18.28515625" style="33" customWidth="1"/>
    <col min="7443" max="7443" width="21.42578125" style="33" customWidth="1"/>
    <col min="7444" max="7680" width="9.140625" style="33"/>
    <col min="7681" max="7682" width="28.7109375" style="33" customWidth="1"/>
    <col min="7683" max="7683" width="17.85546875" style="33" customWidth="1"/>
    <col min="7684" max="7689" width="18.42578125" style="33" customWidth="1"/>
    <col min="7690" max="7691" width="18.7109375" style="33" customWidth="1"/>
    <col min="7692" max="7692" width="20.42578125" style="33" customWidth="1"/>
    <col min="7693" max="7698" width="18.28515625" style="33" customWidth="1"/>
    <col min="7699" max="7699" width="21.42578125" style="33" customWidth="1"/>
    <col min="7700" max="7936" width="9.140625" style="33"/>
    <col min="7937" max="7938" width="28.7109375" style="33" customWidth="1"/>
    <col min="7939" max="7939" width="17.85546875" style="33" customWidth="1"/>
    <col min="7940" max="7945" width="18.42578125" style="33" customWidth="1"/>
    <col min="7946" max="7947" width="18.7109375" style="33" customWidth="1"/>
    <col min="7948" max="7948" width="20.42578125" style="33" customWidth="1"/>
    <col min="7949" max="7954" width="18.28515625" style="33" customWidth="1"/>
    <col min="7955" max="7955" width="21.42578125" style="33" customWidth="1"/>
    <col min="7956" max="8192" width="9.140625" style="33"/>
    <col min="8193" max="8194" width="28.7109375" style="33" customWidth="1"/>
    <col min="8195" max="8195" width="17.85546875" style="33" customWidth="1"/>
    <col min="8196" max="8201" width="18.42578125" style="33" customWidth="1"/>
    <col min="8202" max="8203" width="18.7109375" style="33" customWidth="1"/>
    <col min="8204" max="8204" width="20.42578125" style="33" customWidth="1"/>
    <col min="8205" max="8210" width="18.28515625" style="33" customWidth="1"/>
    <col min="8211" max="8211" width="21.42578125" style="33" customWidth="1"/>
    <col min="8212" max="8448" width="9.140625" style="33"/>
    <col min="8449" max="8450" width="28.7109375" style="33" customWidth="1"/>
    <col min="8451" max="8451" width="17.85546875" style="33" customWidth="1"/>
    <col min="8452" max="8457" width="18.42578125" style="33" customWidth="1"/>
    <col min="8458" max="8459" width="18.7109375" style="33" customWidth="1"/>
    <col min="8460" max="8460" width="20.42578125" style="33" customWidth="1"/>
    <col min="8461" max="8466" width="18.28515625" style="33" customWidth="1"/>
    <col min="8467" max="8467" width="21.42578125" style="33" customWidth="1"/>
    <col min="8468" max="8704" width="9.140625" style="33"/>
    <col min="8705" max="8706" width="28.7109375" style="33" customWidth="1"/>
    <col min="8707" max="8707" width="17.85546875" style="33" customWidth="1"/>
    <col min="8708" max="8713" width="18.42578125" style="33" customWidth="1"/>
    <col min="8714" max="8715" width="18.7109375" style="33" customWidth="1"/>
    <col min="8716" max="8716" width="20.42578125" style="33" customWidth="1"/>
    <col min="8717" max="8722" width="18.28515625" style="33" customWidth="1"/>
    <col min="8723" max="8723" width="21.42578125" style="33" customWidth="1"/>
    <col min="8724" max="8960" width="9.140625" style="33"/>
    <col min="8961" max="8962" width="28.7109375" style="33" customWidth="1"/>
    <col min="8963" max="8963" width="17.85546875" style="33" customWidth="1"/>
    <col min="8964" max="8969" width="18.42578125" style="33" customWidth="1"/>
    <col min="8970" max="8971" width="18.7109375" style="33" customWidth="1"/>
    <col min="8972" max="8972" width="20.42578125" style="33" customWidth="1"/>
    <col min="8973" max="8978" width="18.28515625" style="33" customWidth="1"/>
    <col min="8979" max="8979" width="21.42578125" style="33" customWidth="1"/>
    <col min="8980" max="9216" width="9.140625" style="33"/>
    <col min="9217" max="9218" width="28.7109375" style="33" customWidth="1"/>
    <col min="9219" max="9219" width="17.85546875" style="33" customWidth="1"/>
    <col min="9220" max="9225" width="18.42578125" style="33" customWidth="1"/>
    <col min="9226" max="9227" width="18.7109375" style="33" customWidth="1"/>
    <col min="9228" max="9228" width="20.42578125" style="33" customWidth="1"/>
    <col min="9229" max="9234" width="18.28515625" style="33" customWidth="1"/>
    <col min="9235" max="9235" width="21.42578125" style="33" customWidth="1"/>
    <col min="9236" max="9472" width="9.140625" style="33"/>
    <col min="9473" max="9474" width="28.7109375" style="33" customWidth="1"/>
    <col min="9475" max="9475" width="17.85546875" style="33" customWidth="1"/>
    <col min="9476" max="9481" width="18.42578125" style="33" customWidth="1"/>
    <col min="9482" max="9483" width="18.7109375" style="33" customWidth="1"/>
    <col min="9484" max="9484" width="20.42578125" style="33" customWidth="1"/>
    <col min="9485" max="9490" width="18.28515625" style="33" customWidth="1"/>
    <col min="9491" max="9491" width="21.42578125" style="33" customWidth="1"/>
    <col min="9492" max="9728" width="9.140625" style="33"/>
    <col min="9729" max="9730" width="28.7109375" style="33" customWidth="1"/>
    <col min="9731" max="9731" width="17.85546875" style="33" customWidth="1"/>
    <col min="9732" max="9737" width="18.42578125" style="33" customWidth="1"/>
    <col min="9738" max="9739" width="18.7109375" style="33" customWidth="1"/>
    <col min="9740" max="9740" width="20.42578125" style="33" customWidth="1"/>
    <col min="9741" max="9746" width="18.28515625" style="33" customWidth="1"/>
    <col min="9747" max="9747" width="21.42578125" style="33" customWidth="1"/>
    <col min="9748" max="9984" width="9.140625" style="33"/>
    <col min="9985" max="9986" width="28.7109375" style="33" customWidth="1"/>
    <col min="9987" max="9987" width="17.85546875" style="33" customWidth="1"/>
    <col min="9988" max="9993" width="18.42578125" style="33" customWidth="1"/>
    <col min="9994" max="9995" width="18.7109375" style="33" customWidth="1"/>
    <col min="9996" max="9996" width="20.42578125" style="33" customWidth="1"/>
    <col min="9997" max="10002" width="18.28515625" style="33" customWidth="1"/>
    <col min="10003" max="10003" width="21.42578125" style="33" customWidth="1"/>
    <col min="10004" max="10240" width="9.140625" style="33"/>
    <col min="10241" max="10242" width="28.7109375" style="33" customWidth="1"/>
    <col min="10243" max="10243" width="17.85546875" style="33" customWidth="1"/>
    <col min="10244" max="10249" width="18.42578125" style="33" customWidth="1"/>
    <col min="10250" max="10251" width="18.7109375" style="33" customWidth="1"/>
    <col min="10252" max="10252" width="20.42578125" style="33" customWidth="1"/>
    <col min="10253" max="10258" width="18.28515625" style="33" customWidth="1"/>
    <col min="10259" max="10259" width="21.42578125" style="33" customWidth="1"/>
    <col min="10260" max="10496" width="9.140625" style="33"/>
    <col min="10497" max="10498" width="28.7109375" style="33" customWidth="1"/>
    <col min="10499" max="10499" width="17.85546875" style="33" customWidth="1"/>
    <col min="10500" max="10505" width="18.42578125" style="33" customWidth="1"/>
    <col min="10506" max="10507" width="18.7109375" style="33" customWidth="1"/>
    <col min="10508" max="10508" width="20.42578125" style="33" customWidth="1"/>
    <col min="10509" max="10514" width="18.28515625" style="33" customWidth="1"/>
    <col min="10515" max="10515" width="21.42578125" style="33" customWidth="1"/>
    <col min="10516" max="10752" width="9.140625" style="33"/>
    <col min="10753" max="10754" width="28.7109375" style="33" customWidth="1"/>
    <col min="10755" max="10755" width="17.85546875" style="33" customWidth="1"/>
    <col min="10756" max="10761" width="18.42578125" style="33" customWidth="1"/>
    <col min="10762" max="10763" width="18.7109375" style="33" customWidth="1"/>
    <col min="10764" max="10764" width="20.42578125" style="33" customWidth="1"/>
    <col min="10765" max="10770" width="18.28515625" style="33" customWidth="1"/>
    <col min="10771" max="10771" width="21.42578125" style="33" customWidth="1"/>
    <col min="10772" max="11008" width="9.140625" style="33"/>
    <col min="11009" max="11010" width="28.7109375" style="33" customWidth="1"/>
    <col min="11011" max="11011" width="17.85546875" style="33" customWidth="1"/>
    <col min="11012" max="11017" width="18.42578125" style="33" customWidth="1"/>
    <col min="11018" max="11019" width="18.7109375" style="33" customWidth="1"/>
    <col min="11020" max="11020" width="20.42578125" style="33" customWidth="1"/>
    <col min="11021" max="11026" width="18.28515625" style="33" customWidth="1"/>
    <col min="11027" max="11027" width="21.42578125" style="33" customWidth="1"/>
    <col min="11028" max="11264" width="9.140625" style="33"/>
    <col min="11265" max="11266" width="28.7109375" style="33" customWidth="1"/>
    <col min="11267" max="11267" width="17.85546875" style="33" customWidth="1"/>
    <col min="11268" max="11273" width="18.42578125" style="33" customWidth="1"/>
    <col min="11274" max="11275" width="18.7109375" style="33" customWidth="1"/>
    <col min="11276" max="11276" width="20.42578125" style="33" customWidth="1"/>
    <col min="11277" max="11282" width="18.28515625" style="33" customWidth="1"/>
    <col min="11283" max="11283" width="21.42578125" style="33" customWidth="1"/>
    <col min="11284" max="11520" width="9.140625" style="33"/>
    <col min="11521" max="11522" width="28.7109375" style="33" customWidth="1"/>
    <col min="11523" max="11523" width="17.85546875" style="33" customWidth="1"/>
    <col min="11524" max="11529" width="18.42578125" style="33" customWidth="1"/>
    <col min="11530" max="11531" width="18.7109375" style="33" customWidth="1"/>
    <col min="11532" max="11532" width="20.42578125" style="33" customWidth="1"/>
    <col min="11533" max="11538" width="18.28515625" style="33" customWidth="1"/>
    <col min="11539" max="11539" width="21.42578125" style="33" customWidth="1"/>
    <col min="11540" max="11776" width="9.140625" style="33"/>
    <col min="11777" max="11778" width="28.7109375" style="33" customWidth="1"/>
    <col min="11779" max="11779" width="17.85546875" style="33" customWidth="1"/>
    <col min="11780" max="11785" width="18.42578125" style="33" customWidth="1"/>
    <col min="11786" max="11787" width="18.7109375" style="33" customWidth="1"/>
    <col min="11788" max="11788" width="20.42578125" style="33" customWidth="1"/>
    <col min="11789" max="11794" width="18.28515625" style="33" customWidth="1"/>
    <col min="11795" max="11795" width="21.42578125" style="33" customWidth="1"/>
    <col min="11796" max="12032" width="9.140625" style="33"/>
    <col min="12033" max="12034" width="28.7109375" style="33" customWidth="1"/>
    <col min="12035" max="12035" width="17.85546875" style="33" customWidth="1"/>
    <col min="12036" max="12041" width="18.42578125" style="33" customWidth="1"/>
    <col min="12042" max="12043" width="18.7109375" style="33" customWidth="1"/>
    <col min="12044" max="12044" width="20.42578125" style="33" customWidth="1"/>
    <col min="12045" max="12050" width="18.28515625" style="33" customWidth="1"/>
    <col min="12051" max="12051" width="21.42578125" style="33" customWidth="1"/>
    <col min="12052" max="12288" width="9.140625" style="33"/>
    <col min="12289" max="12290" width="28.7109375" style="33" customWidth="1"/>
    <col min="12291" max="12291" width="17.85546875" style="33" customWidth="1"/>
    <col min="12292" max="12297" width="18.42578125" style="33" customWidth="1"/>
    <col min="12298" max="12299" width="18.7109375" style="33" customWidth="1"/>
    <col min="12300" max="12300" width="20.42578125" style="33" customWidth="1"/>
    <col min="12301" max="12306" width="18.28515625" style="33" customWidth="1"/>
    <col min="12307" max="12307" width="21.42578125" style="33" customWidth="1"/>
    <col min="12308" max="12544" width="9.140625" style="33"/>
    <col min="12545" max="12546" width="28.7109375" style="33" customWidth="1"/>
    <col min="12547" max="12547" width="17.85546875" style="33" customWidth="1"/>
    <col min="12548" max="12553" width="18.42578125" style="33" customWidth="1"/>
    <col min="12554" max="12555" width="18.7109375" style="33" customWidth="1"/>
    <col min="12556" max="12556" width="20.42578125" style="33" customWidth="1"/>
    <col min="12557" max="12562" width="18.28515625" style="33" customWidth="1"/>
    <col min="12563" max="12563" width="21.42578125" style="33" customWidth="1"/>
    <col min="12564" max="12800" width="9.140625" style="33"/>
    <col min="12801" max="12802" width="28.7109375" style="33" customWidth="1"/>
    <col min="12803" max="12803" width="17.85546875" style="33" customWidth="1"/>
    <col min="12804" max="12809" width="18.42578125" style="33" customWidth="1"/>
    <col min="12810" max="12811" width="18.7109375" style="33" customWidth="1"/>
    <col min="12812" max="12812" width="20.42578125" style="33" customWidth="1"/>
    <col min="12813" max="12818" width="18.28515625" style="33" customWidth="1"/>
    <col min="12819" max="12819" width="21.42578125" style="33" customWidth="1"/>
    <col min="12820" max="13056" width="9.140625" style="33"/>
    <col min="13057" max="13058" width="28.7109375" style="33" customWidth="1"/>
    <col min="13059" max="13059" width="17.85546875" style="33" customWidth="1"/>
    <col min="13060" max="13065" width="18.42578125" style="33" customWidth="1"/>
    <col min="13066" max="13067" width="18.7109375" style="33" customWidth="1"/>
    <col min="13068" max="13068" width="20.42578125" style="33" customWidth="1"/>
    <col min="13069" max="13074" width="18.28515625" style="33" customWidth="1"/>
    <col min="13075" max="13075" width="21.42578125" style="33" customWidth="1"/>
    <col min="13076" max="13312" width="9.140625" style="33"/>
    <col min="13313" max="13314" width="28.7109375" style="33" customWidth="1"/>
    <col min="13315" max="13315" width="17.85546875" style="33" customWidth="1"/>
    <col min="13316" max="13321" width="18.42578125" style="33" customWidth="1"/>
    <col min="13322" max="13323" width="18.7109375" style="33" customWidth="1"/>
    <col min="13324" max="13324" width="20.42578125" style="33" customWidth="1"/>
    <col min="13325" max="13330" width="18.28515625" style="33" customWidth="1"/>
    <col min="13331" max="13331" width="21.42578125" style="33" customWidth="1"/>
    <col min="13332" max="13568" width="9.140625" style="33"/>
    <col min="13569" max="13570" width="28.7109375" style="33" customWidth="1"/>
    <col min="13571" max="13571" width="17.85546875" style="33" customWidth="1"/>
    <col min="13572" max="13577" width="18.42578125" style="33" customWidth="1"/>
    <col min="13578" max="13579" width="18.7109375" style="33" customWidth="1"/>
    <col min="13580" max="13580" width="20.42578125" style="33" customWidth="1"/>
    <col min="13581" max="13586" width="18.28515625" style="33" customWidth="1"/>
    <col min="13587" max="13587" width="21.42578125" style="33" customWidth="1"/>
    <col min="13588" max="13824" width="9.140625" style="33"/>
    <col min="13825" max="13826" width="28.7109375" style="33" customWidth="1"/>
    <col min="13827" max="13827" width="17.85546875" style="33" customWidth="1"/>
    <col min="13828" max="13833" width="18.42578125" style="33" customWidth="1"/>
    <col min="13834" max="13835" width="18.7109375" style="33" customWidth="1"/>
    <col min="13836" max="13836" width="20.42578125" style="33" customWidth="1"/>
    <col min="13837" max="13842" width="18.28515625" style="33" customWidth="1"/>
    <col min="13843" max="13843" width="21.42578125" style="33" customWidth="1"/>
    <col min="13844" max="14080" width="9.140625" style="33"/>
    <col min="14081" max="14082" width="28.7109375" style="33" customWidth="1"/>
    <col min="14083" max="14083" width="17.85546875" style="33" customWidth="1"/>
    <col min="14084" max="14089" width="18.42578125" style="33" customWidth="1"/>
    <col min="14090" max="14091" width="18.7109375" style="33" customWidth="1"/>
    <col min="14092" max="14092" width="20.42578125" style="33" customWidth="1"/>
    <col min="14093" max="14098" width="18.28515625" style="33" customWidth="1"/>
    <col min="14099" max="14099" width="21.42578125" style="33" customWidth="1"/>
    <col min="14100" max="14336" width="9.140625" style="33"/>
    <col min="14337" max="14338" width="28.7109375" style="33" customWidth="1"/>
    <col min="14339" max="14339" width="17.85546875" style="33" customWidth="1"/>
    <col min="14340" max="14345" width="18.42578125" style="33" customWidth="1"/>
    <col min="14346" max="14347" width="18.7109375" style="33" customWidth="1"/>
    <col min="14348" max="14348" width="20.42578125" style="33" customWidth="1"/>
    <col min="14349" max="14354" width="18.28515625" style="33" customWidth="1"/>
    <col min="14355" max="14355" width="21.42578125" style="33" customWidth="1"/>
    <col min="14356" max="14592" width="9.140625" style="33"/>
    <col min="14593" max="14594" width="28.7109375" style="33" customWidth="1"/>
    <col min="14595" max="14595" width="17.85546875" style="33" customWidth="1"/>
    <col min="14596" max="14601" width="18.42578125" style="33" customWidth="1"/>
    <col min="14602" max="14603" width="18.7109375" style="33" customWidth="1"/>
    <col min="14604" max="14604" width="20.42578125" style="33" customWidth="1"/>
    <col min="14605" max="14610" width="18.28515625" style="33" customWidth="1"/>
    <col min="14611" max="14611" width="21.42578125" style="33" customWidth="1"/>
    <col min="14612" max="14848" width="9.140625" style="33"/>
    <col min="14849" max="14850" width="28.7109375" style="33" customWidth="1"/>
    <col min="14851" max="14851" width="17.85546875" style="33" customWidth="1"/>
    <col min="14852" max="14857" width="18.42578125" style="33" customWidth="1"/>
    <col min="14858" max="14859" width="18.7109375" style="33" customWidth="1"/>
    <col min="14860" max="14860" width="20.42578125" style="33" customWidth="1"/>
    <col min="14861" max="14866" width="18.28515625" style="33" customWidth="1"/>
    <col min="14867" max="14867" width="21.42578125" style="33" customWidth="1"/>
    <col min="14868" max="15104" width="9.140625" style="33"/>
    <col min="15105" max="15106" width="28.7109375" style="33" customWidth="1"/>
    <col min="15107" max="15107" width="17.85546875" style="33" customWidth="1"/>
    <col min="15108" max="15113" width="18.42578125" style="33" customWidth="1"/>
    <col min="15114" max="15115" width="18.7109375" style="33" customWidth="1"/>
    <col min="15116" max="15116" width="20.42578125" style="33" customWidth="1"/>
    <col min="15117" max="15122" width="18.28515625" style="33" customWidth="1"/>
    <col min="15123" max="15123" width="21.42578125" style="33" customWidth="1"/>
    <col min="15124" max="15360" width="9.140625" style="33"/>
    <col min="15361" max="15362" width="28.7109375" style="33" customWidth="1"/>
    <col min="15363" max="15363" width="17.85546875" style="33" customWidth="1"/>
    <col min="15364" max="15369" width="18.42578125" style="33" customWidth="1"/>
    <col min="15370" max="15371" width="18.7109375" style="33" customWidth="1"/>
    <col min="15372" max="15372" width="20.42578125" style="33" customWidth="1"/>
    <col min="15373" max="15378" width="18.28515625" style="33" customWidth="1"/>
    <col min="15379" max="15379" width="21.42578125" style="33" customWidth="1"/>
    <col min="15380" max="15616" width="9.140625" style="33"/>
    <col min="15617" max="15618" width="28.7109375" style="33" customWidth="1"/>
    <col min="15619" max="15619" width="17.85546875" style="33" customWidth="1"/>
    <col min="15620" max="15625" width="18.42578125" style="33" customWidth="1"/>
    <col min="15626" max="15627" width="18.7109375" style="33" customWidth="1"/>
    <col min="15628" max="15628" width="20.42578125" style="33" customWidth="1"/>
    <col min="15629" max="15634" width="18.28515625" style="33" customWidth="1"/>
    <col min="15635" max="15635" width="21.42578125" style="33" customWidth="1"/>
    <col min="15636" max="15872" width="9.140625" style="33"/>
    <col min="15873" max="15874" width="28.7109375" style="33" customWidth="1"/>
    <col min="15875" max="15875" width="17.85546875" style="33" customWidth="1"/>
    <col min="15876" max="15881" width="18.42578125" style="33" customWidth="1"/>
    <col min="15882" max="15883" width="18.7109375" style="33" customWidth="1"/>
    <col min="15884" max="15884" width="20.42578125" style="33" customWidth="1"/>
    <col min="15885" max="15890" width="18.28515625" style="33" customWidth="1"/>
    <col min="15891" max="15891" width="21.42578125" style="33" customWidth="1"/>
    <col min="15892" max="16128" width="9.140625" style="33"/>
    <col min="16129" max="16130" width="28.7109375" style="33" customWidth="1"/>
    <col min="16131" max="16131" width="17.85546875" style="33" customWidth="1"/>
    <col min="16132" max="16137" width="18.42578125" style="33" customWidth="1"/>
    <col min="16138" max="16139" width="18.7109375" style="33" customWidth="1"/>
    <col min="16140" max="16140" width="20.42578125" style="33" customWidth="1"/>
    <col min="16141" max="16146" width="18.28515625" style="33" customWidth="1"/>
    <col min="16147" max="16147" width="21.42578125" style="33" customWidth="1"/>
    <col min="16148" max="16384" width="9.140625" style="33"/>
  </cols>
  <sheetData>
    <row r="1" spans="1:19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9" customHeight="1"/>
    <row r="3" spans="1:19" s="37" customFormat="1" ht="18.75" customHeight="1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37" customFormat="1" ht="12.6" customHeight="1"/>
    <row r="5" spans="1:19" ht="180.75" customHeight="1">
      <c r="A5" s="100" t="s">
        <v>59</v>
      </c>
      <c r="B5" s="100" t="s">
        <v>57</v>
      </c>
      <c r="C5" s="100" t="s">
        <v>55</v>
      </c>
      <c r="D5" s="103" t="s">
        <v>38</v>
      </c>
      <c r="E5" s="104"/>
      <c r="F5" s="105"/>
      <c r="G5" s="103" t="s">
        <v>56</v>
      </c>
      <c r="H5" s="105"/>
      <c r="I5" s="94" t="s">
        <v>40</v>
      </c>
      <c r="J5" s="94"/>
      <c r="K5" s="95" t="s">
        <v>15</v>
      </c>
      <c r="L5" s="96"/>
      <c r="M5" s="96"/>
      <c r="N5" s="96"/>
      <c r="O5" s="96"/>
      <c r="P5" s="97"/>
      <c r="Q5" s="94" t="s">
        <v>60</v>
      </c>
      <c r="R5" s="94"/>
      <c r="S5" s="94"/>
    </row>
    <row r="6" spans="1:19" ht="63.75" customHeight="1">
      <c r="A6" s="101"/>
      <c r="B6" s="101"/>
      <c r="C6" s="101"/>
      <c r="D6" s="100" t="s">
        <v>35</v>
      </c>
      <c r="E6" s="100" t="s">
        <v>36</v>
      </c>
      <c r="F6" s="100" t="s">
        <v>37</v>
      </c>
      <c r="G6" s="100" t="s">
        <v>33</v>
      </c>
      <c r="H6" s="100" t="s">
        <v>34</v>
      </c>
      <c r="I6" s="94"/>
      <c r="J6" s="94"/>
      <c r="K6" s="94" t="s">
        <v>282</v>
      </c>
      <c r="L6" s="94"/>
      <c r="M6" s="94" t="s">
        <v>283</v>
      </c>
      <c r="N6" s="94"/>
      <c r="O6" s="94" t="s">
        <v>284</v>
      </c>
      <c r="P6" s="94"/>
      <c r="Q6" s="94"/>
      <c r="R6" s="94"/>
      <c r="S6" s="94"/>
    </row>
    <row r="7" spans="1:19" ht="127.5" customHeight="1">
      <c r="A7" s="102"/>
      <c r="B7" s="102"/>
      <c r="C7" s="102"/>
      <c r="D7" s="102"/>
      <c r="E7" s="102"/>
      <c r="F7" s="102"/>
      <c r="G7" s="102"/>
      <c r="H7" s="102"/>
      <c r="I7" s="66" t="s">
        <v>20</v>
      </c>
      <c r="J7" s="66" t="s">
        <v>7</v>
      </c>
      <c r="K7" s="66" t="s">
        <v>22</v>
      </c>
      <c r="L7" s="66" t="s">
        <v>21</v>
      </c>
      <c r="M7" s="66" t="s">
        <v>22</v>
      </c>
      <c r="N7" s="66" t="s">
        <v>21</v>
      </c>
      <c r="O7" s="66" t="s">
        <v>22</v>
      </c>
      <c r="P7" s="66" t="s">
        <v>21</v>
      </c>
      <c r="Q7" s="66" t="s">
        <v>41</v>
      </c>
      <c r="R7" s="66" t="s">
        <v>42</v>
      </c>
      <c r="S7" s="45" t="s">
        <v>20</v>
      </c>
    </row>
    <row r="8" spans="1:19" s="39" customFormat="1" ht="18.75" customHeigh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8">
        <v>19</v>
      </c>
    </row>
    <row r="9" spans="1:19" s="40" customFormat="1" ht="69" customHeight="1">
      <c r="A9" s="69" t="s">
        <v>244</v>
      </c>
      <c r="B9" s="69" t="s">
        <v>108</v>
      </c>
      <c r="C9" s="69" t="s">
        <v>101</v>
      </c>
      <c r="D9" s="69" t="s">
        <v>109</v>
      </c>
      <c r="E9" s="69" t="s">
        <v>110</v>
      </c>
      <c r="F9" s="69"/>
      <c r="G9" s="69" t="s">
        <v>111</v>
      </c>
      <c r="H9" s="69"/>
      <c r="I9" s="69" t="s">
        <v>113</v>
      </c>
      <c r="J9" s="69"/>
      <c r="K9" s="69" t="s">
        <v>217</v>
      </c>
      <c r="L9" s="69"/>
      <c r="M9" s="69" t="s">
        <v>217</v>
      </c>
      <c r="N9" s="63"/>
      <c r="O9" s="69" t="s">
        <v>217</v>
      </c>
      <c r="P9" s="69"/>
      <c r="Q9" s="69" t="s">
        <v>102</v>
      </c>
      <c r="R9" s="69" t="s">
        <v>103</v>
      </c>
      <c r="S9" s="46" t="s">
        <v>114</v>
      </c>
    </row>
    <row r="10" spans="1:19" s="40" customFormat="1" ht="64.5" customHeight="1">
      <c r="A10" s="69" t="s">
        <v>244</v>
      </c>
      <c r="B10" s="69" t="s">
        <v>108</v>
      </c>
      <c r="C10" s="69" t="s">
        <v>101</v>
      </c>
      <c r="D10" s="69" t="s">
        <v>109</v>
      </c>
      <c r="E10" s="69" t="s">
        <v>110</v>
      </c>
      <c r="F10" s="69"/>
      <c r="G10" s="69" t="s">
        <v>111</v>
      </c>
      <c r="H10" s="69"/>
      <c r="I10" s="69" t="s">
        <v>112</v>
      </c>
      <c r="J10" s="69"/>
      <c r="K10" s="69" t="s">
        <v>219</v>
      </c>
      <c r="L10" s="69"/>
      <c r="M10" s="69" t="s">
        <v>219</v>
      </c>
      <c r="N10" s="63"/>
      <c r="O10" s="69" t="s">
        <v>219</v>
      </c>
      <c r="P10" s="69"/>
      <c r="Q10" s="69" t="s">
        <v>102</v>
      </c>
      <c r="R10" s="69" t="s">
        <v>103</v>
      </c>
      <c r="S10" s="46" t="s">
        <v>114</v>
      </c>
    </row>
    <row r="11" spans="1:19" s="41" customFormat="1" ht="66" customHeight="1">
      <c r="A11" s="69" t="s">
        <v>245</v>
      </c>
      <c r="B11" s="68" t="s">
        <v>108</v>
      </c>
      <c r="C11" s="68" t="s">
        <v>101</v>
      </c>
      <c r="D11" s="68" t="s">
        <v>109</v>
      </c>
      <c r="E11" s="68" t="s">
        <v>130</v>
      </c>
      <c r="F11" s="68"/>
      <c r="G11" s="68" t="s">
        <v>111</v>
      </c>
      <c r="H11" s="68"/>
      <c r="I11" s="68" t="s">
        <v>131</v>
      </c>
      <c r="J11" s="68"/>
      <c r="K11" s="68" t="s">
        <v>217</v>
      </c>
      <c r="L11" s="68"/>
      <c r="M11" s="68" t="s">
        <v>217</v>
      </c>
      <c r="N11" s="64"/>
      <c r="O11" s="68" t="s">
        <v>217</v>
      </c>
      <c r="P11" s="68"/>
      <c r="Q11" s="68" t="s">
        <v>102</v>
      </c>
      <c r="R11" s="68" t="s">
        <v>103</v>
      </c>
      <c r="S11" s="47" t="s">
        <v>114</v>
      </c>
    </row>
    <row r="12" spans="1:19" s="41" customFormat="1" ht="65.25" customHeight="1">
      <c r="A12" s="69" t="s">
        <v>245</v>
      </c>
      <c r="B12" s="68" t="s">
        <v>108</v>
      </c>
      <c r="C12" s="68" t="s">
        <v>101</v>
      </c>
      <c r="D12" s="68" t="s">
        <v>109</v>
      </c>
      <c r="E12" s="68" t="s">
        <v>130</v>
      </c>
      <c r="F12" s="68"/>
      <c r="G12" s="68" t="s">
        <v>111</v>
      </c>
      <c r="H12" s="68"/>
      <c r="I12" s="68" t="s">
        <v>112</v>
      </c>
      <c r="J12" s="68"/>
      <c r="K12" s="68" t="s">
        <v>219</v>
      </c>
      <c r="L12" s="68"/>
      <c r="M12" s="68" t="s">
        <v>219</v>
      </c>
      <c r="N12" s="64"/>
      <c r="O12" s="68" t="s">
        <v>219</v>
      </c>
      <c r="P12" s="68"/>
      <c r="Q12" s="68" t="s">
        <v>102</v>
      </c>
      <c r="R12" s="68" t="s">
        <v>103</v>
      </c>
      <c r="S12" s="47" t="s">
        <v>114</v>
      </c>
    </row>
    <row r="13" spans="1:19" s="71" customFormat="1" ht="67.5" customHeight="1">
      <c r="A13" s="69" t="s">
        <v>246</v>
      </c>
      <c r="B13" s="68" t="s">
        <v>108</v>
      </c>
      <c r="C13" s="68" t="s">
        <v>101</v>
      </c>
      <c r="D13" s="68" t="s">
        <v>109</v>
      </c>
      <c r="E13" s="68" t="s">
        <v>207</v>
      </c>
      <c r="F13" s="68"/>
      <c r="G13" s="68" t="s">
        <v>111</v>
      </c>
      <c r="H13" s="68"/>
      <c r="I13" s="68" t="s">
        <v>131</v>
      </c>
      <c r="J13" s="68"/>
      <c r="K13" s="68" t="s">
        <v>275</v>
      </c>
      <c r="L13" s="68"/>
      <c r="M13" s="68" t="s">
        <v>275</v>
      </c>
      <c r="N13" s="72"/>
      <c r="O13" s="68" t="s">
        <v>275</v>
      </c>
      <c r="P13" s="68"/>
      <c r="Q13" s="68" t="s">
        <v>102</v>
      </c>
      <c r="R13" s="68" t="s">
        <v>103</v>
      </c>
      <c r="S13" s="47" t="s">
        <v>114</v>
      </c>
    </row>
    <row r="14" spans="1:19" s="71" customFormat="1" ht="66.75" customHeight="1">
      <c r="A14" s="69" t="s">
        <v>246</v>
      </c>
      <c r="B14" s="68" t="s">
        <v>108</v>
      </c>
      <c r="C14" s="68" t="s">
        <v>101</v>
      </c>
      <c r="D14" s="68" t="s">
        <v>109</v>
      </c>
      <c r="E14" s="68" t="s">
        <v>207</v>
      </c>
      <c r="F14" s="68"/>
      <c r="G14" s="68" t="s">
        <v>111</v>
      </c>
      <c r="H14" s="68"/>
      <c r="I14" s="68" t="s">
        <v>112</v>
      </c>
      <c r="J14" s="68"/>
      <c r="K14" s="68" t="s">
        <v>276</v>
      </c>
      <c r="L14" s="68"/>
      <c r="M14" s="68" t="s">
        <v>276</v>
      </c>
      <c r="N14" s="72"/>
      <c r="O14" s="68" t="s">
        <v>276</v>
      </c>
      <c r="P14" s="68"/>
      <c r="Q14" s="68" t="s">
        <v>102</v>
      </c>
      <c r="R14" s="68" t="s">
        <v>103</v>
      </c>
      <c r="S14" s="47" t="s">
        <v>114</v>
      </c>
    </row>
    <row r="15" spans="1:19" s="71" customFormat="1" ht="68.25" customHeight="1">
      <c r="A15" s="69" t="s">
        <v>247</v>
      </c>
      <c r="B15" s="68" t="s">
        <v>108</v>
      </c>
      <c r="C15" s="68" t="s">
        <v>101</v>
      </c>
      <c r="D15" s="68" t="s">
        <v>109</v>
      </c>
      <c r="E15" s="68" t="s">
        <v>215</v>
      </c>
      <c r="F15" s="68"/>
      <c r="G15" s="68" t="s">
        <v>111</v>
      </c>
      <c r="H15" s="68"/>
      <c r="I15" s="68" t="s">
        <v>131</v>
      </c>
      <c r="J15" s="68"/>
      <c r="K15" s="68" t="s">
        <v>277</v>
      </c>
      <c r="L15" s="68"/>
      <c r="M15" s="68" t="s">
        <v>277</v>
      </c>
      <c r="N15" s="72"/>
      <c r="O15" s="68" t="s">
        <v>277</v>
      </c>
      <c r="P15" s="68"/>
      <c r="Q15" s="68" t="s">
        <v>102</v>
      </c>
      <c r="R15" s="68" t="s">
        <v>103</v>
      </c>
      <c r="S15" s="47" t="s">
        <v>114</v>
      </c>
    </row>
    <row r="16" spans="1:19" s="71" customFormat="1" ht="67.5" customHeight="1">
      <c r="A16" s="69" t="s">
        <v>247</v>
      </c>
      <c r="B16" s="68" t="s">
        <v>108</v>
      </c>
      <c r="C16" s="68" t="s">
        <v>101</v>
      </c>
      <c r="D16" s="68" t="s">
        <v>109</v>
      </c>
      <c r="E16" s="68" t="s">
        <v>215</v>
      </c>
      <c r="F16" s="68"/>
      <c r="G16" s="68" t="s">
        <v>111</v>
      </c>
      <c r="H16" s="68"/>
      <c r="I16" s="68" t="s">
        <v>112</v>
      </c>
      <c r="J16" s="68"/>
      <c r="K16" s="68" t="s">
        <v>278</v>
      </c>
      <c r="L16" s="68"/>
      <c r="M16" s="68" t="s">
        <v>278</v>
      </c>
      <c r="N16" s="72"/>
      <c r="O16" s="68" t="s">
        <v>278</v>
      </c>
      <c r="P16" s="68"/>
      <c r="Q16" s="68" t="s">
        <v>102</v>
      </c>
      <c r="R16" s="68" t="s">
        <v>103</v>
      </c>
      <c r="S16" s="47" t="s">
        <v>114</v>
      </c>
    </row>
    <row r="17" spans="1:19" ht="65.25" customHeight="1">
      <c r="A17" s="69" t="s">
        <v>273</v>
      </c>
      <c r="B17" s="67" t="s">
        <v>133</v>
      </c>
      <c r="C17" s="67" t="s">
        <v>134</v>
      </c>
      <c r="D17" s="67" t="s">
        <v>66</v>
      </c>
      <c r="E17" s="67" t="s">
        <v>66</v>
      </c>
      <c r="F17" s="67" t="s">
        <v>66</v>
      </c>
      <c r="G17" s="67" t="s">
        <v>66</v>
      </c>
      <c r="H17" s="67" t="s">
        <v>66</v>
      </c>
      <c r="I17" s="67" t="s">
        <v>205</v>
      </c>
      <c r="J17" s="67"/>
      <c r="K17" s="67" t="s">
        <v>243</v>
      </c>
      <c r="L17" s="67"/>
      <c r="M17" s="67" t="s">
        <v>243</v>
      </c>
      <c r="N17" s="65"/>
      <c r="O17" s="67" t="s">
        <v>243</v>
      </c>
      <c r="P17" s="67" t="s">
        <v>66</v>
      </c>
      <c r="Q17" s="67" t="s">
        <v>137</v>
      </c>
      <c r="R17" s="67" t="s">
        <v>136</v>
      </c>
      <c r="S17" s="48" t="s">
        <v>135</v>
      </c>
    </row>
    <row r="18" spans="1:19" s="71" customFormat="1" ht="51">
      <c r="A18" s="69" t="s">
        <v>274</v>
      </c>
      <c r="B18" s="68" t="s">
        <v>209</v>
      </c>
      <c r="C18" s="68" t="s">
        <v>210</v>
      </c>
      <c r="D18" s="73"/>
      <c r="E18" s="73"/>
      <c r="F18" s="73"/>
      <c r="G18" s="68" t="s">
        <v>211</v>
      </c>
      <c r="H18" s="73"/>
      <c r="I18" s="68" t="s">
        <v>220</v>
      </c>
      <c r="J18" s="68"/>
      <c r="K18" s="68" t="s">
        <v>249</v>
      </c>
      <c r="L18" s="68"/>
      <c r="M18" s="68" t="s">
        <v>249</v>
      </c>
      <c r="N18" s="72"/>
      <c r="O18" s="68" t="s">
        <v>249</v>
      </c>
      <c r="P18" s="68" t="s">
        <v>66</v>
      </c>
      <c r="Q18" s="68" t="s">
        <v>102</v>
      </c>
      <c r="R18" s="68" t="s">
        <v>103</v>
      </c>
      <c r="S18" s="47" t="s">
        <v>114</v>
      </c>
    </row>
  </sheetData>
  <mergeCells count="18">
    <mergeCell ref="Q5:S6"/>
    <mergeCell ref="M6:N6"/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</mergeCells>
  <pageMargins left="0.70866141732283472" right="0.70866141732283472" top="0.47" bottom="0.39370078740157483" header="0.34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topLeftCell="A5" zoomScale="85" zoomScaleNormal="70" zoomScaleSheetLayoutView="85" zoomScalePageLayoutView="85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P17" sqref="P17"/>
    </sheetView>
  </sheetViews>
  <sheetFormatPr defaultRowHeight="12.75"/>
  <cols>
    <col min="1" max="1" width="25.5703125" style="1" customWidth="1"/>
    <col min="2" max="2" width="31.28515625" style="1" customWidth="1"/>
    <col min="3" max="3" width="22" style="1" customWidth="1"/>
    <col min="4" max="4" width="11.7109375" style="1" customWidth="1"/>
    <col min="5" max="5" width="7.7109375" style="1" customWidth="1"/>
    <col min="6" max="6" width="12.5703125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3" s="2" customFormat="1" ht="18.75" customHeight="1"/>
    <row r="4" spans="1:13" s="3" customFormat="1" ht="136.5" customHeight="1">
      <c r="A4" s="112" t="s">
        <v>59</v>
      </c>
      <c r="B4" s="112" t="s">
        <v>57</v>
      </c>
      <c r="C4" s="115" t="s">
        <v>38</v>
      </c>
      <c r="D4" s="116"/>
      <c r="E4" s="117"/>
      <c r="F4" s="115" t="s">
        <v>39</v>
      </c>
      <c r="G4" s="117"/>
      <c r="H4" s="118" t="s">
        <v>17</v>
      </c>
      <c r="I4" s="119"/>
      <c r="J4" s="120" t="s">
        <v>18</v>
      </c>
      <c r="K4" s="120"/>
      <c r="L4" s="120"/>
      <c r="M4" s="112" t="s">
        <v>23</v>
      </c>
    </row>
    <row r="5" spans="1:13" s="3" customFormat="1" ht="63.75" customHeight="1">
      <c r="A5" s="113"/>
      <c r="B5" s="113"/>
      <c r="C5" s="112" t="s">
        <v>35</v>
      </c>
      <c r="D5" s="112" t="s">
        <v>36</v>
      </c>
      <c r="E5" s="112" t="s">
        <v>37</v>
      </c>
      <c r="F5" s="112" t="s">
        <v>33</v>
      </c>
      <c r="G5" s="112" t="s">
        <v>34</v>
      </c>
      <c r="H5" s="112" t="s">
        <v>44</v>
      </c>
      <c r="I5" s="121" t="s">
        <v>7</v>
      </c>
      <c r="J5" s="112" t="s">
        <v>282</v>
      </c>
      <c r="K5" s="112" t="s">
        <v>283</v>
      </c>
      <c r="L5" s="112" t="s">
        <v>284</v>
      </c>
      <c r="M5" s="113"/>
    </row>
    <row r="6" spans="1:13" s="3" customFormat="1" ht="48.75" customHeight="1">
      <c r="A6" s="114"/>
      <c r="B6" s="114"/>
      <c r="C6" s="114"/>
      <c r="D6" s="114"/>
      <c r="E6" s="114"/>
      <c r="F6" s="114"/>
      <c r="G6" s="114"/>
      <c r="H6" s="114"/>
      <c r="I6" s="122"/>
      <c r="J6" s="114"/>
      <c r="K6" s="114"/>
      <c r="L6" s="114"/>
      <c r="M6" s="114"/>
    </row>
    <row r="7" spans="1:13" s="6" customFormat="1" ht="18.75" customHeigh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1">
        <v>12</v>
      </c>
      <c r="M7" s="4">
        <v>13</v>
      </c>
    </row>
    <row r="8" spans="1:13" ht="31.5" customHeight="1">
      <c r="A8" s="106" t="s">
        <v>244</v>
      </c>
      <c r="B8" s="106" t="s">
        <v>108</v>
      </c>
      <c r="C8" s="106" t="s">
        <v>109</v>
      </c>
      <c r="D8" s="106" t="s">
        <v>110</v>
      </c>
      <c r="E8" s="106"/>
      <c r="F8" s="106" t="s">
        <v>111</v>
      </c>
      <c r="G8" s="106"/>
      <c r="H8" s="22" t="s">
        <v>104</v>
      </c>
      <c r="I8" s="22" t="s">
        <v>105</v>
      </c>
      <c r="J8" s="22" t="s">
        <v>106</v>
      </c>
      <c r="K8" s="22" t="s">
        <v>106</v>
      </c>
      <c r="L8" s="22" t="s">
        <v>106</v>
      </c>
      <c r="M8" s="22" t="s">
        <v>66</v>
      </c>
    </row>
    <row r="9" spans="1:13" ht="38.25">
      <c r="A9" s="107"/>
      <c r="B9" s="107"/>
      <c r="C9" s="107"/>
      <c r="D9" s="107"/>
      <c r="E9" s="107"/>
      <c r="F9" s="107"/>
      <c r="G9" s="107"/>
      <c r="H9" s="22" t="s">
        <v>115</v>
      </c>
      <c r="I9" s="22" t="s">
        <v>105</v>
      </c>
      <c r="J9" s="22" t="s">
        <v>107</v>
      </c>
      <c r="K9" s="22" t="s">
        <v>107</v>
      </c>
      <c r="L9" s="22" t="s">
        <v>107</v>
      </c>
      <c r="M9" s="22" t="s">
        <v>66</v>
      </c>
    </row>
    <row r="10" spans="1:13" ht="25.5">
      <c r="A10" s="106" t="s">
        <v>245</v>
      </c>
      <c r="B10" s="106" t="s">
        <v>108</v>
      </c>
      <c r="C10" s="106" t="s">
        <v>109</v>
      </c>
      <c r="D10" s="106" t="s">
        <v>130</v>
      </c>
      <c r="E10" s="106"/>
      <c r="F10" s="106" t="s">
        <v>111</v>
      </c>
      <c r="G10" s="106"/>
      <c r="H10" s="22" t="s">
        <v>104</v>
      </c>
      <c r="I10" s="22" t="s">
        <v>105</v>
      </c>
      <c r="J10" s="22" t="s">
        <v>106</v>
      </c>
      <c r="K10" s="22" t="s">
        <v>106</v>
      </c>
      <c r="L10" s="22" t="s">
        <v>106</v>
      </c>
      <c r="M10" s="22" t="s">
        <v>66</v>
      </c>
    </row>
    <row r="11" spans="1:13" ht="38.25">
      <c r="A11" s="107"/>
      <c r="B11" s="107"/>
      <c r="C11" s="107"/>
      <c r="D11" s="107"/>
      <c r="E11" s="107"/>
      <c r="F11" s="107"/>
      <c r="G11" s="107"/>
      <c r="H11" s="22" t="s">
        <v>115</v>
      </c>
      <c r="I11" s="22" t="s">
        <v>105</v>
      </c>
      <c r="J11" s="22" t="s">
        <v>107</v>
      </c>
      <c r="K11" s="22" t="s">
        <v>107</v>
      </c>
      <c r="L11" s="22" t="s">
        <v>107</v>
      </c>
      <c r="M11" s="22" t="s">
        <v>66</v>
      </c>
    </row>
    <row r="12" spans="1:13" s="42" customFormat="1" ht="25.5">
      <c r="A12" s="106" t="s">
        <v>246</v>
      </c>
      <c r="B12" s="108" t="s">
        <v>108</v>
      </c>
      <c r="C12" s="108" t="s">
        <v>109</v>
      </c>
      <c r="D12" s="108" t="s">
        <v>207</v>
      </c>
      <c r="E12" s="108"/>
      <c r="F12" s="108" t="s">
        <v>111</v>
      </c>
      <c r="G12" s="108"/>
      <c r="H12" s="32" t="s">
        <v>104</v>
      </c>
      <c r="I12" s="32" t="s">
        <v>105</v>
      </c>
      <c r="J12" s="32" t="s">
        <v>106</v>
      </c>
      <c r="K12" s="32" t="s">
        <v>106</v>
      </c>
      <c r="L12" s="32" t="s">
        <v>106</v>
      </c>
      <c r="M12" s="32" t="s">
        <v>66</v>
      </c>
    </row>
    <row r="13" spans="1:13" s="42" customFormat="1" ht="38.25">
      <c r="A13" s="107"/>
      <c r="B13" s="109"/>
      <c r="C13" s="109"/>
      <c r="D13" s="109"/>
      <c r="E13" s="109"/>
      <c r="F13" s="109"/>
      <c r="G13" s="109"/>
      <c r="H13" s="32" t="s">
        <v>115</v>
      </c>
      <c r="I13" s="32" t="s">
        <v>105</v>
      </c>
      <c r="J13" s="32" t="s">
        <v>107</v>
      </c>
      <c r="K13" s="32" t="s">
        <v>107</v>
      </c>
      <c r="L13" s="32" t="s">
        <v>107</v>
      </c>
      <c r="M13" s="32" t="s">
        <v>66</v>
      </c>
    </row>
    <row r="14" spans="1:13" s="42" customFormat="1" ht="25.5">
      <c r="A14" s="106" t="s">
        <v>247</v>
      </c>
      <c r="B14" s="108" t="s">
        <v>108</v>
      </c>
      <c r="C14" s="108" t="s">
        <v>109</v>
      </c>
      <c r="D14" s="108" t="s">
        <v>215</v>
      </c>
      <c r="E14" s="108"/>
      <c r="F14" s="108" t="s">
        <v>111</v>
      </c>
      <c r="G14" s="108"/>
      <c r="H14" s="43" t="s">
        <v>104</v>
      </c>
      <c r="I14" s="43" t="s">
        <v>105</v>
      </c>
      <c r="J14" s="43" t="s">
        <v>106</v>
      </c>
      <c r="K14" s="43" t="s">
        <v>106</v>
      </c>
      <c r="L14" s="43" t="s">
        <v>106</v>
      </c>
      <c r="M14" s="43" t="s">
        <v>66</v>
      </c>
    </row>
    <row r="15" spans="1:13" s="42" customFormat="1" ht="38.25">
      <c r="A15" s="107"/>
      <c r="B15" s="109"/>
      <c r="C15" s="109"/>
      <c r="D15" s="109"/>
      <c r="E15" s="109"/>
      <c r="F15" s="109"/>
      <c r="G15" s="109"/>
      <c r="H15" s="43" t="s">
        <v>115</v>
      </c>
      <c r="I15" s="43" t="s">
        <v>105</v>
      </c>
      <c r="J15" s="43" t="s">
        <v>107</v>
      </c>
      <c r="K15" s="43" t="s">
        <v>107</v>
      </c>
      <c r="L15" s="43" t="s">
        <v>107</v>
      </c>
      <c r="M15" s="43" t="s">
        <v>66</v>
      </c>
    </row>
    <row r="16" spans="1:13" ht="28.5" customHeight="1">
      <c r="A16" s="106" t="s">
        <v>273</v>
      </c>
      <c r="B16" s="106" t="s">
        <v>133</v>
      </c>
      <c r="C16" s="106" t="s">
        <v>138</v>
      </c>
      <c r="D16" s="106" t="s">
        <v>138</v>
      </c>
      <c r="E16" s="106" t="s">
        <v>138</v>
      </c>
      <c r="F16" s="106" t="s">
        <v>138</v>
      </c>
      <c r="G16" s="106" t="s">
        <v>138</v>
      </c>
      <c r="H16" s="22"/>
      <c r="I16" s="22"/>
      <c r="J16" s="22"/>
      <c r="K16" s="22"/>
      <c r="L16" s="22"/>
      <c r="M16" s="22"/>
    </row>
    <row r="17" spans="1:13" ht="24" customHeight="1">
      <c r="A17" s="107"/>
      <c r="B17" s="107"/>
      <c r="C17" s="107"/>
      <c r="D17" s="107"/>
      <c r="E17" s="107"/>
      <c r="F17" s="107"/>
      <c r="G17" s="107"/>
      <c r="H17" s="22"/>
      <c r="I17" s="22"/>
      <c r="J17" s="22"/>
      <c r="K17" s="22"/>
      <c r="L17" s="22"/>
      <c r="M17" s="22"/>
    </row>
    <row r="18" spans="1:13" ht="25.5">
      <c r="A18" s="106" t="s">
        <v>248</v>
      </c>
      <c r="B18" s="106" t="s">
        <v>206</v>
      </c>
      <c r="C18" s="110"/>
      <c r="D18" s="106"/>
      <c r="E18" s="106"/>
      <c r="F18" s="106"/>
      <c r="G18" s="106"/>
      <c r="H18" s="22" t="s">
        <v>104</v>
      </c>
      <c r="I18" s="22" t="s">
        <v>105</v>
      </c>
      <c r="J18" s="22" t="s">
        <v>106</v>
      </c>
      <c r="K18" s="22" t="s">
        <v>106</v>
      </c>
      <c r="L18" s="22" t="s">
        <v>106</v>
      </c>
      <c r="M18" s="106" t="s">
        <v>66</v>
      </c>
    </row>
    <row r="19" spans="1:13" ht="37.5" customHeight="1">
      <c r="A19" s="107"/>
      <c r="B19" s="107"/>
      <c r="C19" s="110"/>
      <c r="D19" s="107"/>
      <c r="E19" s="107"/>
      <c r="F19" s="107"/>
      <c r="G19" s="107"/>
      <c r="H19" s="22" t="s">
        <v>115</v>
      </c>
      <c r="I19" s="22" t="s">
        <v>105</v>
      </c>
      <c r="J19" s="22" t="s">
        <v>107</v>
      </c>
      <c r="K19" s="22" t="s">
        <v>107</v>
      </c>
      <c r="L19" s="22" t="s">
        <v>107</v>
      </c>
      <c r="M19" s="107"/>
    </row>
    <row r="20" spans="1:13" s="42" customFormat="1" ht="34.5" customHeight="1">
      <c r="A20" s="106" t="s">
        <v>274</v>
      </c>
      <c r="B20" s="108" t="s">
        <v>209</v>
      </c>
      <c r="C20" s="123" t="s">
        <v>210</v>
      </c>
      <c r="D20" s="108"/>
      <c r="E20" s="108"/>
      <c r="F20" s="108" t="s">
        <v>211</v>
      </c>
      <c r="G20" s="108"/>
      <c r="H20" s="32" t="s">
        <v>104</v>
      </c>
      <c r="I20" s="32" t="s">
        <v>105</v>
      </c>
      <c r="J20" s="32" t="s">
        <v>106</v>
      </c>
      <c r="K20" s="32" t="s">
        <v>106</v>
      </c>
      <c r="L20" s="32" t="s">
        <v>106</v>
      </c>
      <c r="M20" s="32" t="s">
        <v>66</v>
      </c>
    </row>
    <row r="21" spans="1:13" s="42" customFormat="1" ht="43.5" customHeight="1">
      <c r="A21" s="107"/>
      <c r="B21" s="109"/>
      <c r="C21" s="123"/>
      <c r="D21" s="109"/>
      <c r="E21" s="109"/>
      <c r="F21" s="109"/>
      <c r="G21" s="109"/>
      <c r="H21" s="32" t="s">
        <v>115</v>
      </c>
      <c r="I21" s="32" t="s">
        <v>105</v>
      </c>
      <c r="J21" s="32" t="s">
        <v>107</v>
      </c>
      <c r="K21" s="32" t="s">
        <v>107</v>
      </c>
      <c r="L21" s="32" t="s">
        <v>107</v>
      </c>
      <c r="M21" s="32" t="s">
        <v>66</v>
      </c>
    </row>
  </sheetData>
  <mergeCells count="68">
    <mergeCell ref="F20:F21"/>
    <mergeCell ref="G20:G21"/>
    <mergeCell ref="A20:A21"/>
    <mergeCell ref="B20:B21"/>
    <mergeCell ref="C20:C21"/>
    <mergeCell ref="D20:D21"/>
    <mergeCell ref="E20:E21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A10:A11"/>
    <mergeCell ref="A2:L2"/>
    <mergeCell ref="A4:A6"/>
    <mergeCell ref="B4:B6"/>
    <mergeCell ref="C4:E4"/>
    <mergeCell ref="F4:G4"/>
    <mergeCell ref="H4:I4"/>
    <mergeCell ref="F8:F9"/>
    <mergeCell ref="G8:G9"/>
    <mergeCell ref="A8:A9"/>
    <mergeCell ref="B8:B9"/>
    <mergeCell ref="C8:C9"/>
    <mergeCell ref="D8:D9"/>
    <mergeCell ref="E8:E9"/>
    <mergeCell ref="B10:B11"/>
    <mergeCell ref="C10:C11"/>
    <mergeCell ref="A12:A13"/>
    <mergeCell ref="B12:B13"/>
    <mergeCell ref="C12:C13"/>
    <mergeCell ref="D12:D13"/>
    <mergeCell ref="E12:E13"/>
    <mergeCell ref="D10:D11"/>
    <mergeCell ref="E10:E11"/>
    <mergeCell ref="M18:M19"/>
    <mergeCell ref="F12:F13"/>
    <mergeCell ref="G12:G13"/>
    <mergeCell ref="F16:F17"/>
    <mergeCell ref="G16:G17"/>
    <mergeCell ref="F14:F15"/>
    <mergeCell ref="G14:G15"/>
    <mergeCell ref="F18:F19"/>
    <mergeCell ref="G18:G19"/>
    <mergeCell ref="E16:E17"/>
    <mergeCell ref="E14:E15"/>
    <mergeCell ref="F10:F11"/>
    <mergeCell ref="G10:G11"/>
    <mergeCell ref="A18:A19"/>
    <mergeCell ref="B18:B19"/>
    <mergeCell ref="C18:C19"/>
    <mergeCell ref="D18:D19"/>
    <mergeCell ref="E18:E19"/>
    <mergeCell ref="A14:A15"/>
    <mergeCell ref="A16:A17"/>
    <mergeCell ref="B16:B17"/>
    <mergeCell ref="C16:C17"/>
    <mergeCell ref="D16:D17"/>
    <mergeCell ref="B14:B15"/>
    <mergeCell ref="C14:C15"/>
    <mergeCell ref="D14:D15"/>
  </mergeCells>
  <pageMargins left="0.70866141732283472" right="0.70866141732283472" top="0.82" bottom="0.59055118110236227" header="0.59055118110236227" footer="0.31496062992125984"/>
  <pageSetup paperSize="9" scale="61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view="pageBreakPreview" topLeftCell="A2" zoomScaleNormal="80" zoomScaleSheetLayoutView="100" zoomScalePageLayoutView="85" workbookViewId="0">
      <pane xSplit="1" ySplit="3" topLeftCell="B107" activePane="bottomRight" state="frozen"/>
      <selection activeCell="A2" sqref="A2"/>
      <selection pane="topRight" activeCell="B2" sqref="B2"/>
      <selection pane="bottomLeft" activeCell="A5" sqref="A5"/>
      <selection pane="bottomRight" activeCell="O113" sqref="O113"/>
    </sheetView>
  </sheetViews>
  <sheetFormatPr defaultRowHeight="15"/>
  <cols>
    <col min="1" max="1" width="9.7109375" style="62" customWidth="1"/>
    <col min="2" max="2" width="62.140625" style="36" customWidth="1"/>
    <col min="3" max="3" width="17" style="33" customWidth="1"/>
    <col min="4" max="4" width="15.42578125" style="33" bestFit="1" customWidth="1"/>
    <col min="5" max="5" width="13.85546875" style="33" bestFit="1" customWidth="1"/>
    <col min="6" max="6" width="14.28515625" style="33" bestFit="1" customWidth="1"/>
    <col min="7" max="7" width="24.42578125" style="33" customWidth="1"/>
    <col min="8" max="9" width="9.140625" style="33"/>
    <col min="10" max="10" width="16.5703125" style="33" customWidth="1"/>
    <col min="11" max="249" width="9.140625" style="33"/>
    <col min="250" max="250" width="9.7109375" style="33" customWidth="1"/>
    <col min="251" max="251" width="32.7109375" style="33" customWidth="1"/>
    <col min="252" max="257" width="31" style="33" customWidth="1"/>
    <col min="258" max="258" width="38.42578125" style="33" customWidth="1"/>
    <col min="259" max="262" width="20.7109375" style="33" customWidth="1"/>
    <col min="263" max="263" width="29.140625" style="33" customWidth="1"/>
    <col min="264" max="505" width="9.140625" style="33"/>
    <col min="506" max="506" width="9.7109375" style="33" customWidth="1"/>
    <col min="507" max="507" width="32.7109375" style="33" customWidth="1"/>
    <col min="508" max="513" width="31" style="33" customWidth="1"/>
    <col min="514" max="514" width="38.42578125" style="33" customWidth="1"/>
    <col min="515" max="518" width="20.7109375" style="33" customWidth="1"/>
    <col min="519" max="519" width="29.140625" style="33" customWidth="1"/>
    <col min="520" max="761" width="9.140625" style="33"/>
    <col min="762" max="762" width="9.7109375" style="33" customWidth="1"/>
    <col min="763" max="763" width="32.7109375" style="33" customWidth="1"/>
    <col min="764" max="769" width="31" style="33" customWidth="1"/>
    <col min="770" max="770" width="38.42578125" style="33" customWidth="1"/>
    <col min="771" max="774" width="20.7109375" style="33" customWidth="1"/>
    <col min="775" max="775" width="29.140625" style="33" customWidth="1"/>
    <col min="776" max="1017" width="9.140625" style="33"/>
    <col min="1018" max="1018" width="9.7109375" style="33" customWidth="1"/>
    <col min="1019" max="1019" width="32.7109375" style="33" customWidth="1"/>
    <col min="1020" max="1025" width="31" style="33" customWidth="1"/>
    <col min="1026" max="1026" width="38.42578125" style="33" customWidth="1"/>
    <col min="1027" max="1030" width="20.7109375" style="33" customWidth="1"/>
    <col min="1031" max="1031" width="29.140625" style="33" customWidth="1"/>
    <col min="1032" max="1273" width="9.140625" style="33"/>
    <col min="1274" max="1274" width="9.7109375" style="33" customWidth="1"/>
    <col min="1275" max="1275" width="32.7109375" style="33" customWidth="1"/>
    <col min="1276" max="1281" width="31" style="33" customWidth="1"/>
    <col min="1282" max="1282" width="38.42578125" style="33" customWidth="1"/>
    <col min="1283" max="1286" width="20.7109375" style="33" customWidth="1"/>
    <col min="1287" max="1287" width="29.140625" style="33" customWidth="1"/>
    <col min="1288" max="1529" width="9.140625" style="33"/>
    <col min="1530" max="1530" width="9.7109375" style="33" customWidth="1"/>
    <col min="1531" max="1531" width="32.7109375" style="33" customWidth="1"/>
    <col min="1532" max="1537" width="31" style="33" customWidth="1"/>
    <col min="1538" max="1538" width="38.42578125" style="33" customWidth="1"/>
    <col min="1539" max="1542" width="20.7109375" style="33" customWidth="1"/>
    <col min="1543" max="1543" width="29.140625" style="33" customWidth="1"/>
    <col min="1544" max="1785" width="9.140625" style="33"/>
    <col min="1786" max="1786" width="9.7109375" style="33" customWidth="1"/>
    <col min="1787" max="1787" width="32.7109375" style="33" customWidth="1"/>
    <col min="1788" max="1793" width="31" style="33" customWidth="1"/>
    <col min="1794" max="1794" width="38.42578125" style="33" customWidth="1"/>
    <col min="1795" max="1798" width="20.7109375" style="33" customWidth="1"/>
    <col min="1799" max="1799" width="29.140625" style="33" customWidth="1"/>
    <col min="1800" max="2041" width="9.140625" style="33"/>
    <col min="2042" max="2042" width="9.7109375" style="33" customWidth="1"/>
    <col min="2043" max="2043" width="32.7109375" style="33" customWidth="1"/>
    <col min="2044" max="2049" width="31" style="33" customWidth="1"/>
    <col min="2050" max="2050" width="38.42578125" style="33" customWidth="1"/>
    <col min="2051" max="2054" width="20.7109375" style="33" customWidth="1"/>
    <col min="2055" max="2055" width="29.140625" style="33" customWidth="1"/>
    <col min="2056" max="2297" width="9.140625" style="33"/>
    <col min="2298" max="2298" width="9.7109375" style="33" customWidth="1"/>
    <col min="2299" max="2299" width="32.7109375" style="33" customWidth="1"/>
    <col min="2300" max="2305" width="31" style="33" customWidth="1"/>
    <col min="2306" max="2306" width="38.42578125" style="33" customWidth="1"/>
    <col min="2307" max="2310" width="20.7109375" style="33" customWidth="1"/>
    <col min="2311" max="2311" width="29.140625" style="33" customWidth="1"/>
    <col min="2312" max="2553" width="9.140625" style="33"/>
    <col min="2554" max="2554" width="9.7109375" style="33" customWidth="1"/>
    <col min="2555" max="2555" width="32.7109375" style="33" customWidth="1"/>
    <col min="2556" max="2561" width="31" style="33" customWidth="1"/>
    <col min="2562" max="2562" width="38.42578125" style="33" customWidth="1"/>
    <col min="2563" max="2566" width="20.7109375" style="33" customWidth="1"/>
    <col min="2567" max="2567" width="29.140625" style="33" customWidth="1"/>
    <col min="2568" max="2809" width="9.140625" style="33"/>
    <col min="2810" max="2810" width="9.7109375" style="33" customWidth="1"/>
    <col min="2811" max="2811" width="32.7109375" style="33" customWidth="1"/>
    <col min="2812" max="2817" width="31" style="33" customWidth="1"/>
    <col min="2818" max="2818" width="38.42578125" style="33" customWidth="1"/>
    <col min="2819" max="2822" width="20.7109375" style="33" customWidth="1"/>
    <col min="2823" max="2823" width="29.140625" style="33" customWidth="1"/>
    <col min="2824" max="3065" width="9.140625" style="33"/>
    <col min="3066" max="3066" width="9.7109375" style="33" customWidth="1"/>
    <col min="3067" max="3067" width="32.7109375" style="33" customWidth="1"/>
    <col min="3068" max="3073" width="31" style="33" customWidth="1"/>
    <col min="3074" max="3074" width="38.42578125" style="33" customWidth="1"/>
    <col min="3075" max="3078" width="20.7109375" style="33" customWidth="1"/>
    <col min="3079" max="3079" width="29.140625" style="33" customWidth="1"/>
    <col min="3080" max="3321" width="9.140625" style="33"/>
    <col min="3322" max="3322" width="9.7109375" style="33" customWidth="1"/>
    <col min="3323" max="3323" width="32.7109375" style="33" customWidth="1"/>
    <col min="3324" max="3329" width="31" style="33" customWidth="1"/>
    <col min="3330" max="3330" width="38.42578125" style="33" customWidth="1"/>
    <col min="3331" max="3334" width="20.7109375" style="33" customWidth="1"/>
    <col min="3335" max="3335" width="29.140625" style="33" customWidth="1"/>
    <col min="3336" max="3577" width="9.140625" style="33"/>
    <col min="3578" max="3578" width="9.7109375" style="33" customWidth="1"/>
    <col min="3579" max="3579" width="32.7109375" style="33" customWidth="1"/>
    <col min="3580" max="3585" width="31" style="33" customWidth="1"/>
    <col min="3586" max="3586" width="38.42578125" style="33" customWidth="1"/>
    <col min="3587" max="3590" width="20.7109375" style="33" customWidth="1"/>
    <col min="3591" max="3591" width="29.140625" style="33" customWidth="1"/>
    <col min="3592" max="3833" width="9.140625" style="33"/>
    <col min="3834" max="3834" width="9.7109375" style="33" customWidth="1"/>
    <col min="3835" max="3835" width="32.7109375" style="33" customWidth="1"/>
    <col min="3836" max="3841" width="31" style="33" customWidth="1"/>
    <col min="3842" max="3842" width="38.42578125" style="33" customWidth="1"/>
    <col min="3843" max="3846" width="20.7109375" style="33" customWidth="1"/>
    <col min="3847" max="3847" width="29.140625" style="33" customWidth="1"/>
    <col min="3848" max="4089" width="9.140625" style="33"/>
    <col min="4090" max="4090" width="9.7109375" style="33" customWidth="1"/>
    <col min="4091" max="4091" width="32.7109375" style="33" customWidth="1"/>
    <col min="4092" max="4097" width="31" style="33" customWidth="1"/>
    <col min="4098" max="4098" width="38.42578125" style="33" customWidth="1"/>
    <col min="4099" max="4102" width="20.7109375" style="33" customWidth="1"/>
    <col min="4103" max="4103" width="29.140625" style="33" customWidth="1"/>
    <col min="4104" max="4345" width="9.140625" style="33"/>
    <col min="4346" max="4346" width="9.7109375" style="33" customWidth="1"/>
    <col min="4347" max="4347" width="32.7109375" style="33" customWidth="1"/>
    <col min="4348" max="4353" width="31" style="33" customWidth="1"/>
    <col min="4354" max="4354" width="38.42578125" style="33" customWidth="1"/>
    <col min="4355" max="4358" width="20.7109375" style="33" customWidth="1"/>
    <col min="4359" max="4359" width="29.140625" style="33" customWidth="1"/>
    <col min="4360" max="4601" width="9.140625" style="33"/>
    <col min="4602" max="4602" width="9.7109375" style="33" customWidth="1"/>
    <col min="4603" max="4603" width="32.7109375" style="33" customWidth="1"/>
    <col min="4604" max="4609" width="31" style="33" customWidth="1"/>
    <col min="4610" max="4610" width="38.42578125" style="33" customWidth="1"/>
    <col min="4611" max="4614" width="20.7109375" style="33" customWidth="1"/>
    <col min="4615" max="4615" width="29.140625" style="33" customWidth="1"/>
    <col min="4616" max="4857" width="9.140625" style="33"/>
    <col min="4858" max="4858" width="9.7109375" style="33" customWidth="1"/>
    <col min="4859" max="4859" width="32.7109375" style="33" customWidth="1"/>
    <col min="4860" max="4865" width="31" style="33" customWidth="1"/>
    <col min="4866" max="4866" width="38.42578125" style="33" customWidth="1"/>
    <col min="4867" max="4870" width="20.7109375" style="33" customWidth="1"/>
    <col min="4871" max="4871" width="29.140625" style="33" customWidth="1"/>
    <col min="4872" max="5113" width="9.140625" style="33"/>
    <col min="5114" max="5114" width="9.7109375" style="33" customWidth="1"/>
    <col min="5115" max="5115" width="32.7109375" style="33" customWidth="1"/>
    <col min="5116" max="5121" width="31" style="33" customWidth="1"/>
    <col min="5122" max="5122" width="38.42578125" style="33" customWidth="1"/>
    <col min="5123" max="5126" width="20.7109375" style="33" customWidth="1"/>
    <col min="5127" max="5127" width="29.140625" style="33" customWidth="1"/>
    <col min="5128" max="5369" width="9.140625" style="33"/>
    <col min="5370" max="5370" width="9.7109375" style="33" customWidth="1"/>
    <col min="5371" max="5371" width="32.7109375" style="33" customWidth="1"/>
    <col min="5372" max="5377" width="31" style="33" customWidth="1"/>
    <col min="5378" max="5378" width="38.42578125" style="33" customWidth="1"/>
    <col min="5379" max="5382" width="20.7109375" style="33" customWidth="1"/>
    <col min="5383" max="5383" width="29.140625" style="33" customWidth="1"/>
    <col min="5384" max="5625" width="9.140625" style="33"/>
    <col min="5626" max="5626" width="9.7109375" style="33" customWidth="1"/>
    <col min="5627" max="5627" width="32.7109375" style="33" customWidth="1"/>
    <col min="5628" max="5633" width="31" style="33" customWidth="1"/>
    <col min="5634" max="5634" width="38.42578125" style="33" customWidth="1"/>
    <col min="5635" max="5638" width="20.7109375" style="33" customWidth="1"/>
    <col min="5639" max="5639" width="29.140625" style="33" customWidth="1"/>
    <col min="5640" max="5881" width="9.140625" style="33"/>
    <col min="5882" max="5882" width="9.7109375" style="33" customWidth="1"/>
    <col min="5883" max="5883" width="32.7109375" style="33" customWidth="1"/>
    <col min="5884" max="5889" width="31" style="33" customWidth="1"/>
    <col min="5890" max="5890" width="38.42578125" style="33" customWidth="1"/>
    <col min="5891" max="5894" width="20.7109375" style="33" customWidth="1"/>
    <col min="5895" max="5895" width="29.140625" style="33" customWidth="1"/>
    <col min="5896" max="6137" width="9.140625" style="33"/>
    <col min="6138" max="6138" width="9.7109375" style="33" customWidth="1"/>
    <col min="6139" max="6139" width="32.7109375" style="33" customWidth="1"/>
    <col min="6140" max="6145" width="31" style="33" customWidth="1"/>
    <col min="6146" max="6146" width="38.42578125" style="33" customWidth="1"/>
    <col min="6147" max="6150" width="20.7109375" style="33" customWidth="1"/>
    <col min="6151" max="6151" width="29.140625" style="33" customWidth="1"/>
    <col min="6152" max="6393" width="9.140625" style="33"/>
    <col min="6394" max="6394" width="9.7109375" style="33" customWidth="1"/>
    <col min="6395" max="6395" width="32.7109375" style="33" customWidth="1"/>
    <col min="6396" max="6401" width="31" style="33" customWidth="1"/>
    <col min="6402" max="6402" width="38.42578125" style="33" customWidth="1"/>
    <col min="6403" max="6406" width="20.7109375" style="33" customWidth="1"/>
    <col min="6407" max="6407" width="29.140625" style="33" customWidth="1"/>
    <col min="6408" max="6649" width="9.140625" style="33"/>
    <col min="6650" max="6650" width="9.7109375" style="33" customWidth="1"/>
    <col min="6651" max="6651" width="32.7109375" style="33" customWidth="1"/>
    <col min="6652" max="6657" width="31" style="33" customWidth="1"/>
    <col min="6658" max="6658" width="38.42578125" style="33" customWidth="1"/>
    <col min="6659" max="6662" width="20.7109375" style="33" customWidth="1"/>
    <col min="6663" max="6663" width="29.140625" style="33" customWidth="1"/>
    <col min="6664" max="6905" width="9.140625" style="33"/>
    <col min="6906" max="6906" width="9.7109375" style="33" customWidth="1"/>
    <col min="6907" max="6907" width="32.7109375" style="33" customWidth="1"/>
    <col min="6908" max="6913" width="31" style="33" customWidth="1"/>
    <col min="6914" max="6914" width="38.42578125" style="33" customWidth="1"/>
    <col min="6915" max="6918" width="20.7109375" style="33" customWidth="1"/>
    <col min="6919" max="6919" width="29.140625" style="33" customWidth="1"/>
    <col min="6920" max="7161" width="9.140625" style="33"/>
    <col min="7162" max="7162" width="9.7109375" style="33" customWidth="1"/>
    <col min="7163" max="7163" width="32.7109375" style="33" customWidth="1"/>
    <col min="7164" max="7169" width="31" style="33" customWidth="1"/>
    <col min="7170" max="7170" width="38.42578125" style="33" customWidth="1"/>
    <col min="7171" max="7174" width="20.7109375" style="33" customWidth="1"/>
    <col min="7175" max="7175" width="29.140625" style="33" customWidth="1"/>
    <col min="7176" max="7417" width="9.140625" style="33"/>
    <col min="7418" max="7418" width="9.7109375" style="33" customWidth="1"/>
    <col min="7419" max="7419" width="32.7109375" style="33" customWidth="1"/>
    <col min="7420" max="7425" width="31" style="33" customWidth="1"/>
    <col min="7426" max="7426" width="38.42578125" style="33" customWidth="1"/>
    <col min="7427" max="7430" width="20.7109375" style="33" customWidth="1"/>
    <col min="7431" max="7431" width="29.140625" style="33" customWidth="1"/>
    <col min="7432" max="7673" width="9.140625" style="33"/>
    <col min="7674" max="7674" width="9.7109375" style="33" customWidth="1"/>
    <col min="7675" max="7675" width="32.7109375" style="33" customWidth="1"/>
    <col min="7676" max="7681" width="31" style="33" customWidth="1"/>
    <col min="7682" max="7682" width="38.42578125" style="33" customWidth="1"/>
    <col min="7683" max="7686" width="20.7109375" style="33" customWidth="1"/>
    <col min="7687" max="7687" width="29.140625" style="33" customWidth="1"/>
    <col min="7688" max="7929" width="9.140625" style="33"/>
    <col min="7930" max="7930" width="9.7109375" style="33" customWidth="1"/>
    <col min="7931" max="7931" width="32.7109375" style="33" customWidth="1"/>
    <col min="7932" max="7937" width="31" style="33" customWidth="1"/>
    <col min="7938" max="7938" width="38.42578125" style="33" customWidth="1"/>
    <col min="7939" max="7942" width="20.7109375" style="33" customWidth="1"/>
    <col min="7943" max="7943" width="29.140625" style="33" customWidth="1"/>
    <col min="7944" max="8185" width="9.140625" style="33"/>
    <col min="8186" max="8186" width="9.7109375" style="33" customWidth="1"/>
    <col min="8187" max="8187" width="32.7109375" style="33" customWidth="1"/>
    <col min="8188" max="8193" width="31" style="33" customWidth="1"/>
    <col min="8194" max="8194" width="38.42578125" style="33" customWidth="1"/>
    <col min="8195" max="8198" width="20.7109375" style="33" customWidth="1"/>
    <col min="8199" max="8199" width="29.140625" style="33" customWidth="1"/>
    <col min="8200" max="8441" width="9.140625" style="33"/>
    <col min="8442" max="8442" width="9.7109375" style="33" customWidth="1"/>
    <col min="8443" max="8443" width="32.7109375" style="33" customWidth="1"/>
    <col min="8444" max="8449" width="31" style="33" customWidth="1"/>
    <col min="8450" max="8450" width="38.42578125" style="33" customWidth="1"/>
    <col min="8451" max="8454" width="20.7109375" style="33" customWidth="1"/>
    <col min="8455" max="8455" width="29.140625" style="33" customWidth="1"/>
    <col min="8456" max="8697" width="9.140625" style="33"/>
    <col min="8698" max="8698" width="9.7109375" style="33" customWidth="1"/>
    <col min="8699" max="8699" width="32.7109375" style="33" customWidth="1"/>
    <col min="8700" max="8705" width="31" style="33" customWidth="1"/>
    <col min="8706" max="8706" width="38.42578125" style="33" customWidth="1"/>
    <col min="8707" max="8710" width="20.7109375" style="33" customWidth="1"/>
    <col min="8711" max="8711" width="29.140625" style="33" customWidth="1"/>
    <col min="8712" max="8953" width="9.140625" style="33"/>
    <col min="8954" max="8954" width="9.7109375" style="33" customWidth="1"/>
    <col min="8955" max="8955" width="32.7109375" style="33" customWidth="1"/>
    <col min="8956" max="8961" width="31" style="33" customWidth="1"/>
    <col min="8962" max="8962" width="38.42578125" style="33" customWidth="1"/>
    <col min="8963" max="8966" width="20.7109375" style="33" customWidth="1"/>
    <col min="8967" max="8967" width="29.140625" style="33" customWidth="1"/>
    <col min="8968" max="9209" width="9.140625" style="33"/>
    <col min="9210" max="9210" width="9.7109375" style="33" customWidth="1"/>
    <col min="9211" max="9211" width="32.7109375" style="33" customWidth="1"/>
    <col min="9212" max="9217" width="31" style="33" customWidth="1"/>
    <col min="9218" max="9218" width="38.42578125" style="33" customWidth="1"/>
    <col min="9219" max="9222" width="20.7109375" style="33" customWidth="1"/>
    <col min="9223" max="9223" width="29.140625" style="33" customWidth="1"/>
    <col min="9224" max="9465" width="9.140625" style="33"/>
    <col min="9466" max="9466" width="9.7109375" style="33" customWidth="1"/>
    <col min="9467" max="9467" width="32.7109375" style="33" customWidth="1"/>
    <col min="9468" max="9473" width="31" style="33" customWidth="1"/>
    <col min="9474" max="9474" width="38.42578125" style="33" customWidth="1"/>
    <col min="9475" max="9478" width="20.7109375" style="33" customWidth="1"/>
    <col min="9479" max="9479" width="29.140625" style="33" customWidth="1"/>
    <col min="9480" max="9721" width="9.140625" style="33"/>
    <col min="9722" max="9722" width="9.7109375" style="33" customWidth="1"/>
    <col min="9723" max="9723" width="32.7109375" style="33" customWidth="1"/>
    <col min="9724" max="9729" width="31" style="33" customWidth="1"/>
    <col min="9730" max="9730" width="38.42578125" style="33" customWidth="1"/>
    <col min="9731" max="9734" width="20.7109375" style="33" customWidth="1"/>
    <col min="9735" max="9735" width="29.140625" style="33" customWidth="1"/>
    <col min="9736" max="9977" width="9.140625" style="33"/>
    <col min="9978" max="9978" width="9.7109375" style="33" customWidth="1"/>
    <col min="9979" max="9979" width="32.7109375" style="33" customWidth="1"/>
    <col min="9980" max="9985" width="31" style="33" customWidth="1"/>
    <col min="9986" max="9986" width="38.42578125" style="33" customWidth="1"/>
    <col min="9987" max="9990" width="20.7109375" style="33" customWidth="1"/>
    <col min="9991" max="9991" width="29.140625" style="33" customWidth="1"/>
    <col min="9992" max="10233" width="9.140625" style="33"/>
    <col min="10234" max="10234" width="9.7109375" style="33" customWidth="1"/>
    <col min="10235" max="10235" width="32.7109375" style="33" customWidth="1"/>
    <col min="10236" max="10241" width="31" style="33" customWidth="1"/>
    <col min="10242" max="10242" width="38.42578125" style="33" customWidth="1"/>
    <col min="10243" max="10246" width="20.7109375" style="33" customWidth="1"/>
    <col min="10247" max="10247" width="29.140625" style="33" customWidth="1"/>
    <col min="10248" max="10489" width="9.140625" style="33"/>
    <col min="10490" max="10490" width="9.7109375" style="33" customWidth="1"/>
    <col min="10491" max="10491" width="32.7109375" style="33" customWidth="1"/>
    <col min="10492" max="10497" width="31" style="33" customWidth="1"/>
    <col min="10498" max="10498" width="38.42578125" style="33" customWidth="1"/>
    <col min="10499" max="10502" width="20.7109375" style="33" customWidth="1"/>
    <col min="10503" max="10503" width="29.140625" style="33" customWidth="1"/>
    <col min="10504" max="10745" width="9.140625" style="33"/>
    <col min="10746" max="10746" width="9.7109375" style="33" customWidth="1"/>
    <col min="10747" max="10747" width="32.7109375" style="33" customWidth="1"/>
    <col min="10748" max="10753" width="31" style="33" customWidth="1"/>
    <col min="10754" max="10754" width="38.42578125" style="33" customWidth="1"/>
    <col min="10755" max="10758" width="20.7109375" style="33" customWidth="1"/>
    <col min="10759" max="10759" width="29.140625" style="33" customWidth="1"/>
    <col min="10760" max="11001" width="9.140625" style="33"/>
    <col min="11002" max="11002" width="9.7109375" style="33" customWidth="1"/>
    <col min="11003" max="11003" width="32.7109375" style="33" customWidth="1"/>
    <col min="11004" max="11009" width="31" style="33" customWidth="1"/>
    <col min="11010" max="11010" width="38.42578125" style="33" customWidth="1"/>
    <col min="11011" max="11014" width="20.7109375" style="33" customWidth="1"/>
    <col min="11015" max="11015" width="29.140625" style="33" customWidth="1"/>
    <col min="11016" max="11257" width="9.140625" style="33"/>
    <col min="11258" max="11258" width="9.7109375" style="33" customWidth="1"/>
    <col min="11259" max="11259" width="32.7109375" style="33" customWidth="1"/>
    <col min="11260" max="11265" width="31" style="33" customWidth="1"/>
    <col min="11266" max="11266" width="38.42578125" style="33" customWidth="1"/>
    <col min="11267" max="11270" width="20.7109375" style="33" customWidth="1"/>
    <col min="11271" max="11271" width="29.140625" style="33" customWidth="1"/>
    <col min="11272" max="11513" width="9.140625" style="33"/>
    <col min="11514" max="11514" width="9.7109375" style="33" customWidth="1"/>
    <col min="11515" max="11515" width="32.7109375" style="33" customWidth="1"/>
    <col min="11516" max="11521" width="31" style="33" customWidth="1"/>
    <col min="11522" max="11522" width="38.42578125" style="33" customWidth="1"/>
    <col min="11523" max="11526" width="20.7109375" style="33" customWidth="1"/>
    <col min="11527" max="11527" width="29.140625" style="33" customWidth="1"/>
    <col min="11528" max="11769" width="9.140625" style="33"/>
    <col min="11770" max="11770" width="9.7109375" style="33" customWidth="1"/>
    <col min="11771" max="11771" width="32.7109375" style="33" customWidth="1"/>
    <col min="11772" max="11777" width="31" style="33" customWidth="1"/>
    <col min="11778" max="11778" width="38.42578125" style="33" customWidth="1"/>
    <col min="11779" max="11782" width="20.7109375" style="33" customWidth="1"/>
    <col min="11783" max="11783" width="29.140625" style="33" customWidth="1"/>
    <col min="11784" max="12025" width="9.140625" style="33"/>
    <col min="12026" max="12026" width="9.7109375" style="33" customWidth="1"/>
    <col min="12027" max="12027" width="32.7109375" style="33" customWidth="1"/>
    <col min="12028" max="12033" width="31" style="33" customWidth="1"/>
    <col min="12034" max="12034" width="38.42578125" style="33" customWidth="1"/>
    <col min="12035" max="12038" width="20.7109375" style="33" customWidth="1"/>
    <col min="12039" max="12039" width="29.140625" style="33" customWidth="1"/>
    <col min="12040" max="12281" width="9.140625" style="33"/>
    <col min="12282" max="12282" width="9.7109375" style="33" customWidth="1"/>
    <col min="12283" max="12283" width="32.7109375" style="33" customWidth="1"/>
    <col min="12284" max="12289" width="31" style="33" customWidth="1"/>
    <col min="12290" max="12290" width="38.42578125" style="33" customWidth="1"/>
    <col min="12291" max="12294" width="20.7109375" style="33" customWidth="1"/>
    <col min="12295" max="12295" width="29.140625" style="33" customWidth="1"/>
    <col min="12296" max="12537" width="9.140625" style="33"/>
    <col min="12538" max="12538" width="9.7109375" style="33" customWidth="1"/>
    <col min="12539" max="12539" width="32.7109375" style="33" customWidth="1"/>
    <col min="12540" max="12545" width="31" style="33" customWidth="1"/>
    <col min="12546" max="12546" width="38.42578125" style="33" customWidth="1"/>
    <col min="12547" max="12550" width="20.7109375" style="33" customWidth="1"/>
    <col min="12551" max="12551" width="29.140625" style="33" customWidth="1"/>
    <col min="12552" max="12793" width="9.140625" style="33"/>
    <col min="12794" max="12794" width="9.7109375" style="33" customWidth="1"/>
    <col min="12795" max="12795" width="32.7109375" style="33" customWidth="1"/>
    <col min="12796" max="12801" width="31" style="33" customWidth="1"/>
    <col min="12802" max="12802" width="38.42578125" style="33" customWidth="1"/>
    <col min="12803" max="12806" width="20.7109375" style="33" customWidth="1"/>
    <col min="12807" max="12807" width="29.140625" style="33" customWidth="1"/>
    <col min="12808" max="13049" width="9.140625" style="33"/>
    <col min="13050" max="13050" width="9.7109375" style="33" customWidth="1"/>
    <col min="13051" max="13051" width="32.7109375" style="33" customWidth="1"/>
    <col min="13052" max="13057" width="31" style="33" customWidth="1"/>
    <col min="13058" max="13058" width="38.42578125" style="33" customWidth="1"/>
    <col min="13059" max="13062" width="20.7109375" style="33" customWidth="1"/>
    <col min="13063" max="13063" width="29.140625" style="33" customWidth="1"/>
    <col min="13064" max="13305" width="9.140625" style="33"/>
    <col min="13306" max="13306" width="9.7109375" style="33" customWidth="1"/>
    <col min="13307" max="13307" width="32.7109375" style="33" customWidth="1"/>
    <col min="13308" max="13313" width="31" style="33" customWidth="1"/>
    <col min="13314" max="13314" width="38.42578125" style="33" customWidth="1"/>
    <col min="13315" max="13318" width="20.7109375" style="33" customWidth="1"/>
    <col min="13319" max="13319" width="29.140625" style="33" customWidth="1"/>
    <col min="13320" max="13561" width="9.140625" style="33"/>
    <col min="13562" max="13562" width="9.7109375" style="33" customWidth="1"/>
    <col min="13563" max="13563" width="32.7109375" style="33" customWidth="1"/>
    <col min="13564" max="13569" width="31" style="33" customWidth="1"/>
    <col min="13570" max="13570" width="38.42578125" style="33" customWidth="1"/>
    <col min="13571" max="13574" width="20.7109375" style="33" customWidth="1"/>
    <col min="13575" max="13575" width="29.140625" style="33" customWidth="1"/>
    <col min="13576" max="13817" width="9.140625" style="33"/>
    <col min="13818" max="13818" width="9.7109375" style="33" customWidth="1"/>
    <col min="13819" max="13819" width="32.7109375" style="33" customWidth="1"/>
    <col min="13820" max="13825" width="31" style="33" customWidth="1"/>
    <col min="13826" max="13826" width="38.42578125" style="33" customWidth="1"/>
    <col min="13827" max="13830" width="20.7109375" style="33" customWidth="1"/>
    <col min="13831" max="13831" width="29.140625" style="33" customWidth="1"/>
    <col min="13832" max="14073" width="9.140625" style="33"/>
    <col min="14074" max="14074" width="9.7109375" style="33" customWidth="1"/>
    <col min="14075" max="14075" width="32.7109375" style="33" customWidth="1"/>
    <col min="14076" max="14081" width="31" style="33" customWidth="1"/>
    <col min="14082" max="14082" width="38.42578125" style="33" customWidth="1"/>
    <col min="14083" max="14086" width="20.7109375" style="33" customWidth="1"/>
    <col min="14087" max="14087" width="29.140625" style="33" customWidth="1"/>
    <col min="14088" max="14329" width="9.140625" style="33"/>
    <col min="14330" max="14330" width="9.7109375" style="33" customWidth="1"/>
    <col min="14331" max="14331" width="32.7109375" style="33" customWidth="1"/>
    <col min="14332" max="14337" width="31" style="33" customWidth="1"/>
    <col min="14338" max="14338" width="38.42578125" style="33" customWidth="1"/>
    <col min="14339" max="14342" width="20.7109375" style="33" customWidth="1"/>
    <col min="14343" max="14343" width="29.140625" style="33" customWidth="1"/>
    <col min="14344" max="14585" width="9.140625" style="33"/>
    <col min="14586" max="14586" width="9.7109375" style="33" customWidth="1"/>
    <col min="14587" max="14587" width="32.7109375" style="33" customWidth="1"/>
    <col min="14588" max="14593" width="31" style="33" customWidth="1"/>
    <col min="14594" max="14594" width="38.42578125" style="33" customWidth="1"/>
    <col min="14595" max="14598" width="20.7109375" style="33" customWidth="1"/>
    <col min="14599" max="14599" width="29.140625" style="33" customWidth="1"/>
    <col min="14600" max="14841" width="9.140625" style="33"/>
    <col min="14842" max="14842" width="9.7109375" style="33" customWidth="1"/>
    <col min="14843" max="14843" width="32.7109375" style="33" customWidth="1"/>
    <col min="14844" max="14849" width="31" style="33" customWidth="1"/>
    <col min="14850" max="14850" width="38.42578125" style="33" customWidth="1"/>
    <col min="14851" max="14854" width="20.7109375" style="33" customWidth="1"/>
    <col min="14855" max="14855" width="29.140625" style="33" customWidth="1"/>
    <col min="14856" max="15097" width="9.140625" style="33"/>
    <col min="15098" max="15098" width="9.7109375" style="33" customWidth="1"/>
    <col min="15099" max="15099" width="32.7109375" style="33" customWidth="1"/>
    <col min="15100" max="15105" width="31" style="33" customWidth="1"/>
    <col min="15106" max="15106" width="38.42578125" style="33" customWidth="1"/>
    <col min="15107" max="15110" width="20.7109375" style="33" customWidth="1"/>
    <col min="15111" max="15111" width="29.140625" style="33" customWidth="1"/>
    <col min="15112" max="15353" width="9.140625" style="33"/>
    <col min="15354" max="15354" width="9.7109375" style="33" customWidth="1"/>
    <col min="15355" max="15355" width="32.7109375" style="33" customWidth="1"/>
    <col min="15356" max="15361" width="31" style="33" customWidth="1"/>
    <col min="15362" max="15362" width="38.42578125" style="33" customWidth="1"/>
    <col min="15363" max="15366" width="20.7109375" style="33" customWidth="1"/>
    <col min="15367" max="15367" width="29.140625" style="33" customWidth="1"/>
    <col min="15368" max="15609" width="9.140625" style="33"/>
    <col min="15610" max="15610" width="9.7109375" style="33" customWidth="1"/>
    <col min="15611" max="15611" width="32.7109375" style="33" customWidth="1"/>
    <col min="15612" max="15617" width="31" style="33" customWidth="1"/>
    <col min="15618" max="15618" width="38.42578125" style="33" customWidth="1"/>
    <col min="15619" max="15622" width="20.7109375" style="33" customWidth="1"/>
    <col min="15623" max="15623" width="29.140625" style="33" customWidth="1"/>
    <col min="15624" max="15865" width="9.140625" style="33"/>
    <col min="15866" max="15866" width="9.7109375" style="33" customWidth="1"/>
    <col min="15867" max="15867" width="32.7109375" style="33" customWidth="1"/>
    <col min="15868" max="15873" width="31" style="33" customWidth="1"/>
    <col min="15874" max="15874" width="38.42578125" style="33" customWidth="1"/>
    <col min="15875" max="15878" width="20.7109375" style="33" customWidth="1"/>
    <col min="15879" max="15879" width="29.140625" style="33" customWidth="1"/>
    <col min="15880" max="16121" width="9.140625" style="33"/>
    <col min="16122" max="16122" width="9.7109375" style="33" customWidth="1"/>
    <col min="16123" max="16123" width="32.7109375" style="33" customWidth="1"/>
    <col min="16124" max="16129" width="31" style="33" customWidth="1"/>
    <col min="16130" max="16130" width="38.42578125" style="33" customWidth="1"/>
    <col min="16131" max="16134" width="20.7109375" style="33" customWidth="1"/>
    <col min="16135" max="16135" width="29.140625" style="33" customWidth="1"/>
    <col min="16136" max="16384" width="9.140625" style="33"/>
  </cols>
  <sheetData>
    <row r="1" spans="1:10">
      <c r="A1" s="60" t="s">
        <v>65</v>
      </c>
      <c r="B1" s="27"/>
      <c r="C1" s="24"/>
      <c r="D1" s="24"/>
      <c r="E1" s="24"/>
      <c r="F1" s="24"/>
      <c r="G1" s="24"/>
    </row>
    <row r="2" spans="1:10" ht="26.25" customHeight="1">
      <c r="A2" s="124" t="s">
        <v>19</v>
      </c>
      <c r="B2" s="124"/>
      <c r="C2" s="124"/>
      <c r="D2" s="124"/>
      <c r="E2" s="124"/>
      <c r="F2" s="124"/>
      <c r="G2" s="124"/>
    </row>
    <row r="3" spans="1:10" ht="32.25" customHeight="1">
      <c r="A3" s="125" t="s">
        <v>6</v>
      </c>
      <c r="B3" s="126" t="s">
        <v>68</v>
      </c>
      <c r="C3" s="127" t="s">
        <v>7</v>
      </c>
      <c r="D3" s="127" t="s">
        <v>69</v>
      </c>
      <c r="E3" s="127"/>
      <c r="F3" s="127"/>
      <c r="G3" s="127" t="s">
        <v>70</v>
      </c>
    </row>
    <row r="4" spans="1:10" s="34" customFormat="1" ht="12.75" customHeight="1">
      <c r="A4" s="125" t="s">
        <v>65</v>
      </c>
      <c r="B4" s="126" t="s">
        <v>65</v>
      </c>
      <c r="C4" s="127" t="s">
        <v>65</v>
      </c>
      <c r="D4" s="76">
        <v>2023</v>
      </c>
      <c r="E4" s="76">
        <v>2024</v>
      </c>
      <c r="F4" s="76">
        <v>2025</v>
      </c>
      <c r="G4" s="127" t="s">
        <v>65</v>
      </c>
    </row>
    <row r="5" spans="1:10" s="34" customFormat="1">
      <c r="A5" s="74" t="s">
        <v>71</v>
      </c>
      <c r="B5" s="75" t="s">
        <v>14</v>
      </c>
      <c r="C5" s="76" t="s">
        <v>10</v>
      </c>
      <c r="D5" s="76" t="s">
        <v>11</v>
      </c>
      <c r="E5" s="76" t="s">
        <v>67</v>
      </c>
      <c r="F5" s="76" t="s">
        <v>72</v>
      </c>
      <c r="G5" s="76" t="s">
        <v>73</v>
      </c>
    </row>
    <row r="6" spans="1:10" s="34" customFormat="1" ht="34.5" customHeight="1">
      <c r="A6" s="74" t="s">
        <v>71</v>
      </c>
      <c r="B6" s="28" t="s">
        <v>74</v>
      </c>
      <c r="C6" s="76" t="s">
        <v>8</v>
      </c>
      <c r="D6" s="50">
        <f>D9+D20+D31+D42+D53+D64+D75+D86+D97+D108</f>
        <v>7412891.4000000004</v>
      </c>
      <c r="E6" s="50">
        <f>E9+E20+E31+E42+E53+E64+E75+E86+E97+E108</f>
        <v>7412891.4000000004</v>
      </c>
      <c r="F6" s="50">
        <f>F9+F20+F31+F42+F53+F64+F75+F86+F97+F108</f>
        <v>7412891.4000000004</v>
      </c>
      <c r="G6" s="26" t="s">
        <v>272</v>
      </c>
      <c r="J6" s="35"/>
    </row>
    <row r="7" spans="1:10" s="34" customFormat="1" ht="15.75">
      <c r="A7" s="61" t="s">
        <v>9</v>
      </c>
      <c r="B7" s="29" t="s">
        <v>285</v>
      </c>
      <c r="C7" s="55" t="s">
        <v>65</v>
      </c>
      <c r="D7" s="56" t="s">
        <v>65</v>
      </c>
      <c r="E7" s="56" t="s">
        <v>65</v>
      </c>
      <c r="F7" s="56" t="s">
        <v>65</v>
      </c>
      <c r="G7" s="55" t="s">
        <v>65</v>
      </c>
    </row>
    <row r="8" spans="1:10" s="34" customFormat="1" ht="45">
      <c r="A8" s="74" t="s">
        <v>24</v>
      </c>
      <c r="B8" s="77" t="s">
        <v>116</v>
      </c>
      <c r="C8" s="26" t="s">
        <v>65</v>
      </c>
      <c r="D8" s="76" t="s">
        <v>65</v>
      </c>
      <c r="E8" s="76" t="s">
        <v>65</v>
      </c>
      <c r="F8" s="76" t="s">
        <v>65</v>
      </c>
      <c r="G8" s="26" t="s">
        <v>65</v>
      </c>
    </row>
    <row r="9" spans="1:10" s="34" customFormat="1" ht="30">
      <c r="A9" s="74" t="s">
        <v>75</v>
      </c>
      <c r="B9" s="28" t="s">
        <v>76</v>
      </c>
      <c r="C9" s="76" t="s">
        <v>8</v>
      </c>
      <c r="D9" s="50">
        <f>D10*D15</f>
        <v>199444</v>
      </c>
      <c r="E9" s="50">
        <f t="shared" ref="E9:F9" si="0">E10*E15</f>
        <v>199444</v>
      </c>
      <c r="F9" s="50">
        <f t="shared" si="0"/>
        <v>199444</v>
      </c>
      <c r="G9" s="26" t="s">
        <v>77</v>
      </c>
    </row>
    <row r="10" spans="1:10" s="34" customFormat="1" ht="30">
      <c r="A10" s="74" t="s">
        <v>25</v>
      </c>
      <c r="B10" s="28" t="s">
        <v>78</v>
      </c>
      <c r="C10" s="76" t="s">
        <v>8</v>
      </c>
      <c r="D10" s="49">
        <f>ROUND(D11*D12*D13*D14/1000000,2)</f>
        <v>498.61</v>
      </c>
      <c r="E10" s="49">
        <f t="shared" ref="E10:F10" si="1">ROUND(E11*E12*E13*E14/1000000,2)</f>
        <v>498.61</v>
      </c>
      <c r="F10" s="49">
        <f t="shared" si="1"/>
        <v>498.61</v>
      </c>
      <c r="G10" s="26" t="s">
        <v>79</v>
      </c>
    </row>
    <row r="11" spans="1:10" ht="30">
      <c r="A11" s="74" t="s">
        <v>26</v>
      </c>
      <c r="B11" s="28" t="s">
        <v>80</v>
      </c>
      <c r="C11" s="76" t="s">
        <v>8</v>
      </c>
      <c r="D11" s="50">
        <v>277.59999999999997</v>
      </c>
      <c r="E11" s="50">
        <v>277.59999999999997</v>
      </c>
      <c r="F11" s="50">
        <v>277.59999999999997</v>
      </c>
      <c r="G11" s="26" t="s">
        <v>65</v>
      </c>
    </row>
    <row r="12" spans="1:10">
      <c r="A12" s="74" t="s">
        <v>27</v>
      </c>
      <c r="B12" s="28" t="s">
        <v>47</v>
      </c>
      <c r="C12" s="76" t="s">
        <v>12</v>
      </c>
      <c r="D12" s="51">
        <v>100</v>
      </c>
      <c r="E12" s="51">
        <v>100</v>
      </c>
      <c r="F12" s="51">
        <v>100</v>
      </c>
      <c r="G12" s="26" t="s">
        <v>65</v>
      </c>
    </row>
    <row r="13" spans="1:10">
      <c r="A13" s="74" t="s">
        <v>28</v>
      </c>
      <c r="B13" s="28" t="s">
        <v>81</v>
      </c>
      <c r="C13" s="76" t="s">
        <v>12</v>
      </c>
      <c r="D13" s="51">
        <f>1.909763*100</f>
        <v>190.97630000000001</v>
      </c>
      <c r="E13" s="51">
        <f t="shared" ref="E13:F13" si="2">1.909763*100</f>
        <v>190.97630000000001</v>
      </c>
      <c r="F13" s="51">
        <f t="shared" si="2"/>
        <v>190.97630000000001</v>
      </c>
      <c r="G13" s="26" t="s">
        <v>65</v>
      </c>
    </row>
    <row r="14" spans="1:10">
      <c r="A14" s="74" t="s">
        <v>29</v>
      </c>
      <c r="B14" s="28" t="s">
        <v>46</v>
      </c>
      <c r="C14" s="76" t="s">
        <v>12</v>
      </c>
      <c r="D14" s="51">
        <f>0.940509*100</f>
        <v>94.050899999999999</v>
      </c>
      <c r="E14" s="51">
        <f t="shared" ref="E14:F14" si="3">0.940509*100</f>
        <v>94.050899999999999</v>
      </c>
      <c r="F14" s="51">
        <f t="shared" si="3"/>
        <v>94.050899999999999</v>
      </c>
      <c r="G14" s="26" t="s">
        <v>65</v>
      </c>
    </row>
    <row r="15" spans="1:10" ht="30">
      <c r="A15" s="74" t="s">
        <v>30</v>
      </c>
      <c r="B15" s="28" t="s">
        <v>82</v>
      </c>
      <c r="C15" s="76" t="s">
        <v>128</v>
      </c>
      <c r="D15" s="50">
        <v>400</v>
      </c>
      <c r="E15" s="50">
        <v>400</v>
      </c>
      <c r="F15" s="50">
        <v>400</v>
      </c>
      <c r="G15" s="26" t="s">
        <v>65</v>
      </c>
    </row>
    <row r="16" spans="1:10" ht="45">
      <c r="A16" s="74" t="s">
        <v>31</v>
      </c>
      <c r="B16" s="28" t="s">
        <v>84</v>
      </c>
      <c r="C16" s="76" t="s">
        <v>8</v>
      </c>
      <c r="D16" s="50" t="s">
        <v>65</v>
      </c>
      <c r="E16" s="50" t="s">
        <v>65</v>
      </c>
      <c r="F16" s="50" t="s">
        <v>65</v>
      </c>
      <c r="G16" s="26" t="s">
        <v>65</v>
      </c>
    </row>
    <row r="17" spans="1:7" ht="30">
      <c r="A17" s="74" t="s">
        <v>32</v>
      </c>
      <c r="B17" s="28" t="s">
        <v>85</v>
      </c>
      <c r="C17" s="76" t="s">
        <v>83</v>
      </c>
      <c r="D17" s="50" t="s">
        <v>65</v>
      </c>
      <c r="E17" s="50" t="s">
        <v>65</v>
      </c>
      <c r="F17" s="50" t="s">
        <v>65</v>
      </c>
      <c r="G17" s="26" t="s">
        <v>65</v>
      </c>
    </row>
    <row r="18" spans="1:7" ht="15.75">
      <c r="A18" s="61" t="s">
        <v>117</v>
      </c>
      <c r="B18" s="29" t="s">
        <v>286</v>
      </c>
      <c r="C18" s="55" t="s">
        <v>65</v>
      </c>
      <c r="D18" s="56" t="s">
        <v>65</v>
      </c>
      <c r="E18" s="56" t="s">
        <v>65</v>
      </c>
      <c r="F18" s="56" t="s">
        <v>65</v>
      </c>
      <c r="G18" s="55" t="s">
        <v>65</v>
      </c>
    </row>
    <row r="19" spans="1:7" ht="45">
      <c r="A19" s="74" t="s">
        <v>118</v>
      </c>
      <c r="B19" s="77" t="s">
        <v>212</v>
      </c>
      <c r="C19" s="26" t="s">
        <v>65</v>
      </c>
      <c r="D19" s="76" t="s">
        <v>65</v>
      </c>
      <c r="E19" s="76" t="s">
        <v>65</v>
      </c>
      <c r="F19" s="76" t="s">
        <v>65</v>
      </c>
      <c r="G19" s="26" t="s">
        <v>65</v>
      </c>
    </row>
    <row r="20" spans="1:7" ht="30">
      <c r="A20" s="74" t="s">
        <v>119</v>
      </c>
      <c r="B20" s="28" t="s">
        <v>76</v>
      </c>
      <c r="C20" s="76" t="s">
        <v>8</v>
      </c>
      <c r="D20" s="50">
        <f>D21*D26</f>
        <v>111485.99999999999</v>
      </c>
      <c r="E20" s="50">
        <f t="shared" ref="E20:F20" si="4">E21*E26</f>
        <v>111485.99999999999</v>
      </c>
      <c r="F20" s="50">
        <f t="shared" si="4"/>
        <v>111485.99999999999</v>
      </c>
      <c r="G20" s="26" t="s">
        <v>251</v>
      </c>
    </row>
    <row r="21" spans="1:7" ht="30">
      <c r="A21" s="74" t="s">
        <v>120</v>
      </c>
      <c r="B21" s="28" t="s">
        <v>78</v>
      </c>
      <c r="C21" s="76" t="s">
        <v>8</v>
      </c>
      <c r="D21" s="49">
        <f>ROUND(D22*D23*D24*D25/1000000,2)</f>
        <v>557.42999999999995</v>
      </c>
      <c r="E21" s="49">
        <f t="shared" ref="E21:F21" si="5">ROUND(E22*E23*E24*E25/1000000,2)</f>
        <v>557.42999999999995</v>
      </c>
      <c r="F21" s="49">
        <f t="shared" si="5"/>
        <v>557.42999999999995</v>
      </c>
      <c r="G21" s="26" t="s">
        <v>252</v>
      </c>
    </row>
    <row r="22" spans="1:7" ht="30">
      <c r="A22" s="74" t="s">
        <v>121</v>
      </c>
      <c r="B22" s="28" t="s">
        <v>80</v>
      </c>
      <c r="C22" s="76" t="s">
        <v>8</v>
      </c>
      <c r="D22" s="50">
        <v>532.09</v>
      </c>
      <c r="E22" s="50">
        <v>532.09</v>
      </c>
      <c r="F22" s="50">
        <v>532.09</v>
      </c>
      <c r="G22" s="26" t="s">
        <v>65</v>
      </c>
    </row>
    <row r="23" spans="1:7">
      <c r="A23" s="74" t="s">
        <v>122</v>
      </c>
      <c r="B23" s="28" t="s">
        <v>47</v>
      </c>
      <c r="C23" s="76" t="s">
        <v>12</v>
      </c>
      <c r="D23" s="51">
        <v>100</v>
      </c>
      <c r="E23" s="51">
        <v>100</v>
      </c>
      <c r="F23" s="51">
        <v>100</v>
      </c>
      <c r="G23" s="26" t="s">
        <v>65</v>
      </c>
    </row>
    <row r="24" spans="1:7">
      <c r="A24" s="74" t="s">
        <v>123</v>
      </c>
      <c r="B24" s="28" t="s">
        <v>81</v>
      </c>
      <c r="C24" s="76" t="s">
        <v>12</v>
      </c>
      <c r="D24" s="51">
        <f>1.045971*100</f>
        <v>104.5971</v>
      </c>
      <c r="E24" s="51">
        <f t="shared" ref="E24:F24" si="6">1.045971*100</f>
        <v>104.5971</v>
      </c>
      <c r="F24" s="51">
        <f t="shared" si="6"/>
        <v>104.5971</v>
      </c>
      <c r="G24" s="26" t="s">
        <v>65</v>
      </c>
    </row>
    <row r="25" spans="1:7">
      <c r="A25" s="74" t="s">
        <v>124</v>
      </c>
      <c r="B25" s="28" t="s">
        <v>46</v>
      </c>
      <c r="C25" s="76" t="s">
        <v>12</v>
      </c>
      <c r="D25" s="51">
        <f>1.001581*100</f>
        <v>100.1581</v>
      </c>
      <c r="E25" s="51">
        <f t="shared" ref="E25:F25" si="7">1.001581*100</f>
        <v>100.1581</v>
      </c>
      <c r="F25" s="51">
        <f t="shared" si="7"/>
        <v>100.1581</v>
      </c>
      <c r="G25" s="26" t="s">
        <v>65</v>
      </c>
    </row>
    <row r="26" spans="1:7" ht="30">
      <c r="A26" s="74" t="s">
        <v>125</v>
      </c>
      <c r="B26" s="28" t="s">
        <v>82</v>
      </c>
      <c r="C26" s="76" t="s">
        <v>129</v>
      </c>
      <c r="D26" s="50">
        <v>200</v>
      </c>
      <c r="E26" s="50">
        <v>200</v>
      </c>
      <c r="F26" s="50">
        <v>200</v>
      </c>
      <c r="G26" s="26" t="s">
        <v>65</v>
      </c>
    </row>
    <row r="27" spans="1:7" ht="45">
      <c r="A27" s="74" t="s">
        <v>126</v>
      </c>
      <c r="B27" s="28" t="s">
        <v>84</v>
      </c>
      <c r="C27" s="76" t="s">
        <v>8</v>
      </c>
      <c r="D27" s="50" t="s">
        <v>65</v>
      </c>
      <c r="E27" s="50" t="s">
        <v>65</v>
      </c>
      <c r="F27" s="50" t="s">
        <v>65</v>
      </c>
      <c r="G27" s="26" t="s">
        <v>65</v>
      </c>
    </row>
    <row r="28" spans="1:7" ht="30">
      <c r="A28" s="74" t="s">
        <v>127</v>
      </c>
      <c r="B28" s="28" t="s">
        <v>85</v>
      </c>
      <c r="C28" s="76" t="s">
        <v>83</v>
      </c>
      <c r="D28" s="50" t="s">
        <v>65</v>
      </c>
      <c r="E28" s="50" t="s">
        <v>65</v>
      </c>
      <c r="F28" s="50" t="s">
        <v>65</v>
      </c>
      <c r="G28" s="26" t="s">
        <v>65</v>
      </c>
    </row>
    <row r="29" spans="1:7" ht="15.75">
      <c r="A29" s="57" t="s">
        <v>139</v>
      </c>
      <c r="B29" s="29" t="s">
        <v>245</v>
      </c>
      <c r="C29" s="55" t="s">
        <v>65</v>
      </c>
      <c r="D29" s="56" t="s">
        <v>65</v>
      </c>
      <c r="E29" s="56" t="s">
        <v>65</v>
      </c>
      <c r="F29" s="56" t="s">
        <v>65</v>
      </c>
      <c r="G29" s="26"/>
    </row>
    <row r="30" spans="1:7" ht="45">
      <c r="A30" s="74" t="s">
        <v>140</v>
      </c>
      <c r="B30" s="77" t="s">
        <v>132</v>
      </c>
      <c r="C30" s="26" t="s">
        <v>65</v>
      </c>
      <c r="D30" s="76" t="s">
        <v>65</v>
      </c>
      <c r="E30" s="76" t="s">
        <v>65</v>
      </c>
      <c r="F30" s="76" t="s">
        <v>65</v>
      </c>
      <c r="G30" s="26" t="s">
        <v>65</v>
      </c>
    </row>
    <row r="31" spans="1:7" ht="30">
      <c r="A31" s="74" t="s">
        <v>141</v>
      </c>
      <c r="B31" s="28" t="s">
        <v>76</v>
      </c>
      <c r="C31" s="76" t="s">
        <v>8</v>
      </c>
      <c r="D31" s="50">
        <f>D32*D37</f>
        <v>175340</v>
      </c>
      <c r="E31" s="50">
        <f t="shared" ref="E31:F31" si="8">E32*E37</f>
        <v>175340</v>
      </c>
      <c r="F31" s="50">
        <f t="shared" si="8"/>
        <v>175340</v>
      </c>
      <c r="G31" s="26" t="s">
        <v>253</v>
      </c>
    </row>
    <row r="32" spans="1:7" ht="30">
      <c r="A32" s="74" t="s">
        <v>142</v>
      </c>
      <c r="B32" s="28" t="s">
        <v>78</v>
      </c>
      <c r="C32" s="76" t="s">
        <v>8</v>
      </c>
      <c r="D32" s="49">
        <f>ROUND(D33*D34*D35*D36/1000000,2)</f>
        <v>438.35</v>
      </c>
      <c r="E32" s="49">
        <f t="shared" ref="E32:F32" si="9">ROUND(E33*E34*E35*E36/1000000,2)</f>
        <v>438.35</v>
      </c>
      <c r="F32" s="49">
        <f t="shared" si="9"/>
        <v>438.35</v>
      </c>
      <c r="G32" s="26" t="s">
        <v>254</v>
      </c>
    </row>
    <row r="33" spans="1:7" ht="30">
      <c r="A33" s="74" t="s">
        <v>143</v>
      </c>
      <c r="B33" s="28" t="s">
        <v>80</v>
      </c>
      <c r="C33" s="76" t="s">
        <v>8</v>
      </c>
      <c r="D33" s="50">
        <v>477.46</v>
      </c>
      <c r="E33" s="50">
        <v>477.46</v>
      </c>
      <c r="F33" s="50">
        <v>477.46</v>
      </c>
      <c r="G33" s="26" t="s">
        <v>65</v>
      </c>
    </row>
    <row r="34" spans="1:7">
      <c r="A34" s="74" t="s">
        <v>144</v>
      </c>
      <c r="B34" s="28" t="s">
        <v>47</v>
      </c>
      <c r="C34" s="76" t="s">
        <v>12</v>
      </c>
      <c r="D34" s="51">
        <v>100</v>
      </c>
      <c r="E34" s="51">
        <v>100</v>
      </c>
      <c r="F34" s="51">
        <v>100</v>
      </c>
      <c r="G34" s="26" t="s">
        <v>65</v>
      </c>
    </row>
    <row r="35" spans="1:7">
      <c r="A35" s="74" t="s">
        <v>145</v>
      </c>
      <c r="B35" s="28" t="s">
        <v>81</v>
      </c>
      <c r="C35" s="76" t="s">
        <v>12</v>
      </c>
      <c r="D35" s="51">
        <f>0.923386*100</f>
        <v>92.3386</v>
      </c>
      <c r="E35" s="51">
        <f t="shared" ref="E35:F35" si="10">0.923386*100</f>
        <v>92.3386</v>
      </c>
      <c r="F35" s="51">
        <f t="shared" si="10"/>
        <v>92.3386</v>
      </c>
      <c r="G35" s="26" t="s">
        <v>65</v>
      </c>
    </row>
    <row r="36" spans="1:7">
      <c r="A36" s="74" t="s">
        <v>146</v>
      </c>
      <c r="B36" s="28" t="s">
        <v>46</v>
      </c>
      <c r="C36" s="76" t="s">
        <v>12</v>
      </c>
      <c r="D36" s="51">
        <f>0.994254*100</f>
        <v>99.425399999999996</v>
      </c>
      <c r="E36" s="51">
        <f t="shared" ref="E36:F36" si="11">0.994254*100</f>
        <v>99.425399999999996</v>
      </c>
      <c r="F36" s="51">
        <f t="shared" si="11"/>
        <v>99.425399999999996</v>
      </c>
      <c r="G36" s="26" t="s">
        <v>65</v>
      </c>
    </row>
    <row r="37" spans="1:7" ht="30">
      <c r="A37" s="74" t="s">
        <v>147</v>
      </c>
      <c r="B37" s="28" t="s">
        <v>82</v>
      </c>
      <c r="C37" s="76" t="s">
        <v>128</v>
      </c>
      <c r="D37" s="50">
        <v>400</v>
      </c>
      <c r="E37" s="50">
        <v>400</v>
      </c>
      <c r="F37" s="50">
        <v>400</v>
      </c>
      <c r="G37" s="26" t="s">
        <v>65</v>
      </c>
    </row>
    <row r="38" spans="1:7" ht="45">
      <c r="A38" s="74" t="s">
        <v>148</v>
      </c>
      <c r="B38" s="28" t="s">
        <v>84</v>
      </c>
      <c r="C38" s="76" t="s">
        <v>8</v>
      </c>
      <c r="D38" s="50" t="s">
        <v>65</v>
      </c>
      <c r="E38" s="50" t="s">
        <v>65</v>
      </c>
      <c r="F38" s="50" t="s">
        <v>65</v>
      </c>
      <c r="G38" s="26" t="s">
        <v>65</v>
      </c>
    </row>
    <row r="39" spans="1:7" ht="30">
      <c r="A39" s="74" t="s">
        <v>149</v>
      </c>
      <c r="B39" s="28" t="s">
        <v>85</v>
      </c>
      <c r="C39" s="76" t="s">
        <v>83</v>
      </c>
      <c r="D39" s="50" t="s">
        <v>65</v>
      </c>
      <c r="E39" s="50" t="s">
        <v>65</v>
      </c>
      <c r="F39" s="50" t="s">
        <v>65</v>
      </c>
      <c r="G39" s="26" t="s">
        <v>65</v>
      </c>
    </row>
    <row r="40" spans="1:7" ht="15.75">
      <c r="A40" s="57" t="s">
        <v>150</v>
      </c>
      <c r="B40" s="29" t="s">
        <v>245</v>
      </c>
      <c r="C40" s="55" t="s">
        <v>65</v>
      </c>
      <c r="D40" s="56" t="s">
        <v>65</v>
      </c>
      <c r="E40" s="56" t="s">
        <v>65</v>
      </c>
      <c r="F40" s="56" t="s">
        <v>65</v>
      </c>
      <c r="G40" s="26"/>
    </row>
    <row r="41" spans="1:7" ht="45">
      <c r="A41" s="74" t="s">
        <v>151</v>
      </c>
      <c r="B41" s="77" t="s">
        <v>213</v>
      </c>
      <c r="C41" s="26" t="s">
        <v>65</v>
      </c>
      <c r="D41" s="76" t="s">
        <v>65</v>
      </c>
      <c r="E41" s="76" t="s">
        <v>65</v>
      </c>
      <c r="F41" s="76" t="s">
        <v>65</v>
      </c>
      <c r="G41" s="26" t="s">
        <v>65</v>
      </c>
    </row>
    <row r="42" spans="1:7" ht="30">
      <c r="A42" s="74" t="s">
        <v>152</v>
      </c>
      <c r="B42" s="28" t="s">
        <v>76</v>
      </c>
      <c r="C42" s="76" t="s">
        <v>8</v>
      </c>
      <c r="D42" s="50">
        <f>D43*D48</f>
        <v>110266.00000000001</v>
      </c>
      <c r="E42" s="50">
        <f t="shared" ref="E42:F42" si="12">E43*E48</f>
        <v>110266.00000000001</v>
      </c>
      <c r="F42" s="50">
        <f t="shared" si="12"/>
        <v>110266.00000000001</v>
      </c>
      <c r="G42" s="26" t="s">
        <v>255</v>
      </c>
    </row>
    <row r="43" spans="1:7" ht="30">
      <c r="A43" s="74" t="s">
        <v>153</v>
      </c>
      <c r="B43" s="28" t="s">
        <v>78</v>
      </c>
      <c r="C43" s="76" t="s">
        <v>8</v>
      </c>
      <c r="D43" s="49">
        <f>ROUND(D44*D45*D46*D47/1000000,2)</f>
        <v>551.33000000000004</v>
      </c>
      <c r="E43" s="49">
        <f t="shared" ref="E43:F43" si="13">ROUND(E44*E45*E46*E47/1000000,2)</f>
        <v>551.33000000000004</v>
      </c>
      <c r="F43" s="49">
        <f t="shared" si="13"/>
        <v>551.33000000000004</v>
      </c>
      <c r="G43" s="26" t="s">
        <v>256</v>
      </c>
    </row>
    <row r="44" spans="1:7" ht="30">
      <c r="A44" s="74" t="s">
        <v>154</v>
      </c>
      <c r="B44" s="28" t="s">
        <v>80</v>
      </c>
      <c r="C44" s="76" t="s">
        <v>8</v>
      </c>
      <c r="D44" s="50">
        <v>1387.16</v>
      </c>
      <c r="E44" s="50">
        <v>1387.16</v>
      </c>
      <c r="F44" s="50">
        <v>1387.16</v>
      </c>
      <c r="G44" s="26" t="s">
        <v>65</v>
      </c>
    </row>
    <row r="45" spans="1:7">
      <c r="A45" s="74" t="s">
        <v>155</v>
      </c>
      <c r="B45" s="28" t="s">
        <v>47</v>
      </c>
      <c r="C45" s="76" t="s">
        <v>12</v>
      </c>
      <c r="D45" s="51">
        <v>100</v>
      </c>
      <c r="E45" s="51">
        <v>100</v>
      </c>
      <c r="F45" s="51">
        <v>100</v>
      </c>
      <c r="G45" s="26" t="s">
        <v>65</v>
      </c>
    </row>
    <row r="46" spans="1:7">
      <c r="A46" s="74" t="s">
        <v>156</v>
      </c>
      <c r="B46" s="28" t="s">
        <v>81</v>
      </c>
      <c r="C46" s="76" t="s">
        <v>12</v>
      </c>
      <c r="D46" s="51">
        <f>0.383951*100</f>
        <v>38.395099999999999</v>
      </c>
      <c r="E46" s="51">
        <f t="shared" ref="E46:F46" si="14">0.383951*100</f>
        <v>38.395099999999999</v>
      </c>
      <c r="F46" s="51">
        <f t="shared" si="14"/>
        <v>38.395099999999999</v>
      </c>
      <c r="G46" s="26" t="s">
        <v>65</v>
      </c>
    </row>
    <row r="47" spans="1:7">
      <c r="A47" s="74" t="s">
        <v>157</v>
      </c>
      <c r="B47" s="28" t="s">
        <v>46</v>
      </c>
      <c r="C47" s="76" t="s">
        <v>12</v>
      </c>
      <c r="D47" s="51">
        <f>1.03516*100</f>
        <v>103.51600000000001</v>
      </c>
      <c r="E47" s="51">
        <f t="shared" ref="E47:F47" si="15">1.03516*100</f>
        <v>103.51600000000001</v>
      </c>
      <c r="F47" s="51">
        <f t="shared" si="15"/>
        <v>103.51600000000001</v>
      </c>
      <c r="G47" s="26" t="s">
        <v>65</v>
      </c>
    </row>
    <row r="48" spans="1:7" ht="30">
      <c r="A48" s="74" t="s">
        <v>158</v>
      </c>
      <c r="B48" s="28" t="s">
        <v>82</v>
      </c>
      <c r="C48" s="76" t="s">
        <v>129</v>
      </c>
      <c r="D48" s="50">
        <v>200</v>
      </c>
      <c r="E48" s="50">
        <v>200</v>
      </c>
      <c r="F48" s="50">
        <v>200</v>
      </c>
      <c r="G48" s="26" t="s">
        <v>65</v>
      </c>
    </row>
    <row r="49" spans="1:7" ht="45">
      <c r="A49" s="74" t="s">
        <v>159</v>
      </c>
      <c r="B49" s="28" t="s">
        <v>84</v>
      </c>
      <c r="C49" s="76" t="s">
        <v>8</v>
      </c>
      <c r="D49" s="50" t="s">
        <v>65</v>
      </c>
      <c r="E49" s="50" t="s">
        <v>65</v>
      </c>
      <c r="F49" s="50" t="s">
        <v>65</v>
      </c>
      <c r="G49" s="26" t="s">
        <v>65</v>
      </c>
    </row>
    <row r="50" spans="1:7" ht="30">
      <c r="A50" s="74" t="s">
        <v>160</v>
      </c>
      <c r="B50" s="28" t="s">
        <v>85</v>
      </c>
      <c r="C50" s="76" t="s">
        <v>83</v>
      </c>
      <c r="D50" s="50" t="s">
        <v>65</v>
      </c>
      <c r="E50" s="50" t="s">
        <v>65</v>
      </c>
      <c r="F50" s="50" t="s">
        <v>65</v>
      </c>
      <c r="G50" s="26" t="s">
        <v>65</v>
      </c>
    </row>
    <row r="51" spans="1:7" ht="15.75">
      <c r="A51" s="61" t="s">
        <v>161</v>
      </c>
      <c r="B51" s="29" t="s">
        <v>246</v>
      </c>
      <c r="C51" s="55" t="s">
        <v>65</v>
      </c>
      <c r="D51" s="56" t="s">
        <v>65</v>
      </c>
      <c r="E51" s="56" t="s">
        <v>65</v>
      </c>
      <c r="F51" s="56" t="s">
        <v>65</v>
      </c>
      <c r="G51" s="26"/>
    </row>
    <row r="52" spans="1:7" ht="45">
      <c r="A52" s="74" t="s">
        <v>162</v>
      </c>
      <c r="B52" s="77" t="s">
        <v>208</v>
      </c>
      <c r="C52" s="26" t="s">
        <v>65</v>
      </c>
      <c r="D52" s="76" t="s">
        <v>65</v>
      </c>
      <c r="E52" s="76" t="s">
        <v>65</v>
      </c>
      <c r="F52" s="76" t="s">
        <v>65</v>
      </c>
      <c r="G52" s="26" t="s">
        <v>65</v>
      </c>
    </row>
    <row r="53" spans="1:7" ht="30">
      <c r="A53" s="74" t="s">
        <v>163</v>
      </c>
      <c r="B53" s="28" t="s">
        <v>76</v>
      </c>
      <c r="C53" s="76" t="s">
        <v>8</v>
      </c>
      <c r="D53" s="50">
        <f>D54*D59</f>
        <v>103953</v>
      </c>
      <c r="E53" s="50">
        <f t="shared" ref="E53:F53" si="16">E54*E59</f>
        <v>103953</v>
      </c>
      <c r="F53" s="50">
        <f t="shared" si="16"/>
        <v>103953</v>
      </c>
      <c r="G53" s="26" t="s">
        <v>257</v>
      </c>
    </row>
    <row r="54" spans="1:7" ht="30">
      <c r="A54" s="74" t="s">
        <v>164</v>
      </c>
      <c r="B54" s="28" t="s">
        <v>78</v>
      </c>
      <c r="C54" s="76" t="s">
        <v>8</v>
      </c>
      <c r="D54" s="49">
        <f>ROUND(D55*D56*D57*D58/1000000,2)</f>
        <v>346.51</v>
      </c>
      <c r="E54" s="49">
        <f t="shared" ref="E54:F54" si="17">ROUND(E55*E56*E57*E58/1000000,2)</f>
        <v>346.51</v>
      </c>
      <c r="F54" s="49">
        <f t="shared" si="17"/>
        <v>346.51</v>
      </c>
      <c r="G54" s="26" t="s">
        <v>258</v>
      </c>
    </row>
    <row r="55" spans="1:7" ht="30">
      <c r="A55" s="74" t="s">
        <v>165</v>
      </c>
      <c r="B55" s="28" t="s">
        <v>80</v>
      </c>
      <c r="C55" s="76" t="s">
        <v>8</v>
      </c>
      <c r="D55" s="50">
        <v>289.8</v>
      </c>
      <c r="E55" s="50">
        <v>289.8</v>
      </c>
      <c r="F55" s="50">
        <v>289.8</v>
      </c>
      <c r="G55" s="26" t="s">
        <v>65</v>
      </c>
    </row>
    <row r="56" spans="1:7">
      <c r="A56" s="74" t="s">
        <v>166</v>
      </c>
      <c r="B56" s="28" t="s">
        <v>47</v>
      </c>
      <c r="C56" s="76" t="s">
        <v>12</v>
      </c>
      <c r="D56" s="51">
        <v>100</v>
      </c>
      <c r="E56" s="51">
        <v>100</v>
      </c>
      <c r="F56" s="51">
        <v>100</v>
      </c>
      <c r="G56" s="26" t="s">
        <v>65</v>
      </c>
    </row>
    <row r="57" spans="1:7">
      <c r="A57" s="74" t="s">
        <v>167</v>
      </c>
      <c r="B57" s="28" t="s">
        <v>81</v>
      </c>
      <c r="C57" s="76" t="s">
        <v>12</v>
      </c>
      <c r="D57" s="51">
        <f>1.493518*100</f>
        <v>149.3518</v>
      </c>
      <c r="E57" s="51">
        <f t="shared" ref="E57:F57" si="18">1.493518*100</f>
        <v>149.3518</v>
      </c>
      <c r="F57" s="51">
        <f t="shared" si="18"/>
        <v>149.3518</v>
      </c>
      <c r="G57" s="26" t="s">
        <v>65</v>
      </c>
    </row>
    <row r="58" spans="1:7">
      <c r="A58" s="74" t="s">
        <v>168</v>
      </c>
      <c r="B58" s="28" t="s">
        <v>46</v>
      </c>
      <c r="C58" s="76" t="s">
        <v>12</v>
      </c>
      <c r="D58" s="51">
        <f>0.800584*100</f>
        <v>80.058399999999992</v>
      </c>
      <c r="E58" s="51">
        <f t="shared" ref="E58:F58" si="19">0.800584*100</f>
        <v>80.058399999999992</v>
      </c>
      <c r="F58" s="51">
        <f t="shared" si="19"/>
        <v>80.058399999999992</v>
      </c>
      <c r="G58" s="26" t="s">
        <v>65</v>
      </c>
    </row>
    <row r="59" spans="1:7" ht="30">
      <c r="A59" s="74" t="s">
        <v>169</v>
      </c>
      <c r="B59" s="28" t="s">
        <v>82</v>
      </c>
      <c r="C59" s="76" t="s">
        <v>128</v>
      </c>
      <c r="D59" s="50">
        <v>300</v>
      </c>
      <c r="E59" s="50">
        <v>300</v>
      </c>
      <c r="F59" s="50">
        <v>300</v>
      </c>
      <c r="G59" s="26"/>
    </row>
    <row r="60" spans="1:7" ht="45">
      <c r="A60" s="74" t="s">
        <v>170</v>
      </c>
      <c r="B60" s="28" t="s">
        <v>84</v>
      </c>
      <c r="C60" s="76" t="s">
        <v>8</v>
      </c>
      <c r="D60" s="50" t="s">
        <v>65</v>
      </c>
      <c r="E60" s="50" t="s">
        <v>65</v>
      </c>
      <c r="F60" s="50" t="s">
        <v>65</v>
      </c>
      <c r="G60" s="26" t="s">
        <v>65</v>
      </c>
    </row>
    <row r="61" spans="1:7" ht="30.75" customHeight="1">
      <c r="A61" s="74" t="s">
        <v>171</v>
      </c>
      <c r="B61" s="28" t="s">
        <v>85</v>
      </c>
      <c r="C61" s="76" t="s">
        <v>83</v>
      </c>
      <c r="D61" s="50" t="s">
        <v>65</v>
      </c>
      <c r="E61" s="50" t="s">
        <v>65</v>
      </c>
      <c r="F61" s="50" t="s">
        <v>65</v>
      </c>
      <c r="G61" s="26" t="s">
        <v>65</v>
      </c>
    </row>
    <row r="62" spans="1:7" ht="15.75">
      <c r="A62" s="61" t="s">
        <v>172</v>
      </c>
      <c r="B62" s="29" t="s">
        <v>246</v>
      </c>
      <c r="C62" s="55" t="s">
        <v>65</v>
      </c>
      <c r="D62" s="56" t="s">
        <v>65</v>
      </c>
      <c r="E62" s="56" t="s">
        <v>65</v>
      </c>
      <c r="F62" s="56" t="s">
        <v>65</v>
      </c>
      <c r="G62" s="26"/>
    </row>
    <row r="63" spans="1:7" ht="45">
      <c r="A63" s="74" t="s">
        <v>173</v>
      </c>
      <c r="B63" s="77" t="s">
        <v>214</v>
      </c>
      <c r="C63" s="26" t="s">
        <v>65</v>
      </c>
      <c r="D63" s="76" t="s">
        <v>65</v>
      </c>
      <c r="E63" s="76" t="s">
        <v>65</v>
      </c>
      <c r="F63" s="76" t="s">
        <v>65</v>
      </c>
      <c r="G63" s="26" t="s">
        <v>65</v>
      </c>
    </row>
    <row r="64" spans="1:7" ht="30">
      <c r="A64" s="74" t="s">
        <v>174</v>
      </c>
      <c r="B64" s="28" t="s">
        <v>76</v>
      </c>
      <c r="C64" s="76" t="s">
        <v>8</v>
      </c>
      <c r="D64" s="50">
        <f>D65*D70</f>
        <v>77280</v>
      </c>
      <c r="E64" s="50">
        <f t="shared" ref="E64:F64" si="20">E65*E70</f>
        <v>77280</v>
      </c>
      <c r="F64" s="50">
        <f t="shared" si="20"/>
        <v>77280</v>
      </c>
      <c r="G64" s="26" t="s">
        <v>259</v>
      </c>
    </row>
    <row r="65" spans="1:7" ht="30">
      <c r="A65" s="74" t="s">
        <v>175</v>
      </c>
      <c r="B65" s="28" t="s">
        <v>78</v>
      </c>
      <c r="C65" s="76" t="s">
        <v>8</v>
      </c>
      <c r="D65" s="49">
        <f>ROUND(D66*D67*D68*D69/1000000,2)</f>
        <v>515.20000000000005</v>
      </c>
      <c r="E65" s="49">
        <f t="shared" ref="E65:F65" si="21">ROUND(E66*E67*E68*E69/1000000,2)</f>
        <v>515.20000000000005</v>
      </c>
      <c r="F65" s="49">
        <f t="shared" si="21"/>
        <v>515.20000000000005</v>
      </c>
      <c r="G65" s="26" t="s">
        <v>260</v>
      </c>
    </row>
    <row r="66" spans="1:7" ht="30">
      <c r="A66" s="74" t="s">
        <v>176</v>
      </c>
      <c r="B66" s="28" t="s">
        <v>80</v>
      </c>
      <c r="C66" s="76" t="s">
        <v>8</v>
      </c>
      <c r="D66" s="50">
        <v>510.71000000000004</v>
      </c>
      <c r="E66" s="50">
        <v>510.71000000000004</v>
      </c>
      <c r="F66" s="50">
        <v>510.71000000000004</v>
      </c>
      <c r="G66" s="26" t="s">
        <v>65</v>
      </c>
    </row>
    <row r="67" spans="1:7">
      <c r="A67" s="74" t="s">
        <v>177</v>
      </c>
      <c r="B67" s="28" t="s">
        <v>47</v>
      </c>
      <c r="C67" s="76" t="s">
        <v>12</v>
      </c>
      <c r="D67" s="51">
        <v>100</v>
      </c>
      <c r="E67" s="51">
        <v>100</v>
      </c>
      <c r="F67" s="51">
        <v>100</v>
      </c>
      <c r="G67" s="26" t="s">
        <v>65</v>
      </c>
    </row>
    <row r="68" spans="1:7">
      <c r="A68" s="74" t="s">
        <v>178</v>
      </c>
      <c r="B68" s="28" t="s">
        <v>81</v>
      </c>
      <c r="C68" s="76" t="s">
        <v>12</v>
      </c>
      <c r="D68" s="51">
        <f>1.09078*100</f>
        <v>109.078</v>
      </c>
      <c r="E68" s="51">
        <f t="shared" ref="E68:F68" si="22">1.09078*100</f>
        <v>109.078</v>
      </c>
      <c r="F68" s="51">
        <f t="shared" si="22"/>
        <v>109.078</v>
      </c>
      <c r="G68" s="26" t="s">
        <v>65</v>
      </c>
    </row>
    <row r="69" spans="1:7">
      <c r="A69" s="74" t="s">
        <v>179</v>
      </c>
      <c r="B69" s="28" t="s">
        <v>46</v>
      </c>
      <c r="C69" s="76" t="s">
        <v>12</v>
      </c>
      <c r="D69" s="51">
        <f>0.924829*100</f>
        <v>92.482900000000001</v>
      </c>
      <c r="E69" s="51">
        <f t="shared" ref="E69:F69" si="23">0.924829*100</f>
        <v>92.482900000000001</v>
      </c>
      <c r="F69" s="51">
        <f t="shared" si="23"/>
        <v>92.482900000000001</v>
      </c>
      <c r="G69" s="26" t="s">
        <v>65</v>
      </c>
    </row>
    <row r="70" spans="1:7" ht="30">
      <c r="A70" s="74" t="s">
        <v>180</v>
      </c>
      <c r="B70" s="28" t="s">
        <v>82</v>
      </c>
      <c r="C70" s="76" t="s">
        <v>129</v>
      </c>
      <c r="D70" s="50">
        <v>150</v>
      </c>
      <c r="E70" s="50">
        <v>150</v>
      </c>
      <c r="F70" s="50">
        <v>150</v>
      </c>
      <c r="G70" s="26"/>
    </row>
    <row r="71" spans="1:7" ht="45">
      <c r="A71" s="74" t="s">
        <v>181</v>
      </c>
      <c r="B71" s="28" t="s">
        <v>84</v>
      </c>
      <c r="C71" s="76" t="s">
        <v>8</v>
      </c>
      <c r="D71" s="50" t="s">
        <v>65</v>
      </c>
      <c r="E71" s="50" t="s">
        <v>65</v>
      </c>
      <c r="F71" s="50" t="s">
        <v>65</v>
      </c>
      <c r="G71" s="26" t="s">
        <v>65</v>
      </c>
    </row>
    <row r="72" spans="1:7" ht="30">
      <c r="A72" s="74" t="s">
        <v>182</v>
      </c>
      <c r="B72" s="28" t="s">
        <v>85</v>
      </c>
      <c r="C72" s="76" t="s">
        <v>83</v>
      </c>
      <c r="D72" s="50" t="s">
        <v>65</v>
      </c>
      <c r="E72" s="50" t="s">
        <v>65</v>
      </c>
      <c r="F72" s="50" t="s">
        <v>65</v>
      </c>
      <c r="G72" s="26" t="s">
        <v>65</v>
      </c>
    </row>
    <row r="73" spans="1:7" s="58" customFormat="1" ht="15.75">
      <c r="A73" s="57" t="s">
        <v>183</v>
      </c>
      <c r="B73" s="29" t="s">
        <v>247</v>
      </c>
      <c r="C73" s="55" t="s">
        <v>65</v>
      </c>
      <c r="D73" s="56" t="s">
        <v>65</v>
      </c>
      <c r="E73" s="56" t="s">
        <v>65</v>
      </c>
      <c r="F73" s="56" t="s">
        <v>65</v>
      </c>
      <c r="G73" s="26"/>
    </row>
    <row r="74" spans="1:7" s="58" customFormat="1" ht="45">
      <c r="A74" s="74" t="s">
        <v>184</v>
      </c>
      <c r="B74" s="77" t="s">
        <v>216</v>
      </c>
      <c r="C74" s="26" t="s">
        <v>65</v>
      </c>
      <c r="D74" s="76" t="s">
        <v>65</v>
      </c>
      <c r="E74" s="76" t="s">
        <v>65</v>
      </c>
      <c r="F74" s="76" t="s">
        <v>65</v>
      </c>
      <c r="G74" s="26" t="s">
        <v>65</v>
      </c>
    </row>
    <row r="75" spans="1:7" s="58" customFormat="1" ht="30">
      <c r="A75" s="74" t="s">
        <v>185</v>
      </c>
      <c r="B75" s="28" t="s">
        <v>76</v>
      </c>
      <c r="C75" s="76" t="s">
        <v>8</v>
      </c>
      <c r="D75" s="50">
        <f>D76*D81</f>
        <v>152685</v>
      </c>
      <c r="E75" s="50">
        <f t="shared" ref="E75:F75" si="24">E76*E81</f>
        <v>152685</v>
      </c>
      <c r="F75" s="50">
        <f t="shared" si="24"/>
        <v>152685</v>
      </c>
      <c r="G75" s="26" t="s">
        <v>261</v>
      </c>
    </row>
    <row r="76" spans="1:7" s="58" customFormat="1" ht="30">
      <c r="A76" s="74" t="s">
        <v>186</v>
      </c>
      <c r="B76" s="28" t="s">
        <v>78</v>
      </c>
      <c r="C76" s="76" t="s">
        <v>8</v>
      </c>
      <c r="D76" s="49">
        <f>ROUND(D77*D78*D79*D80/1000000,2)</f>
        <v>305.37</v>
      </c>
      <c r="E76" s="49">
        <f t="shared" ref="E76:F76" si="25">ROUND(E77*E78*E79*E80/1000000,2)</f>
        <v>305.37</v>
      </c>
      <c r="F76" s="49">
        <f t="shared" si="25"/>
        <v>305.37</v>
      </c>
      <c r="G76" s="26" t="s">
        <v>262</v>
      </c>
    </row>
    <row r="77" spans="1:7" s="58" customFormat="1" ht="30">
      <c r="A77" s="74" t="s">
        <v>187</v>
      </c>
      <c r="B77" s="28" t="s">
        <v>80</v>
      </c>
      <c r="C77" s="76" t="s">
        <v>8</v>
      </c>
      <c r="D77" s="50">
        <v>289.39999999999998</v>
      </c>
      <c r="E77" s="50">
        <v>289.39999999999998</v>
      </c>
      <c r="F77" s="50">
        <v>289.39999999999998</v>
      </c>
      <c r="G77" s="26" t="s">
        <v>65</v>
      </c>
    </row>
    <row r="78" spans="1:7" s="58" customFormat="1">
      <c r="A78" s="74" t="s">
        <v>188</v>
      </c>
      <c r="B78" s="28" t="s">
        <v>47</v>
      </c>
      <c r="C78" s="76" t="s">
        <v>12</v>
      </c>
      <c r="D78" s="51">
        <v>100</v>
      </c>
      <c r="E78" s="51">
        <v>100</v>
      </c>
      <c r="F78" s="51">
        <v>100</v>
      </c>
      <c r="G78" s="26" t="s">
        <v>65</v>
      </c>
    </row>
    <row r="79" spans="1:7" s="58" customFormat="1">
      <c r="A79" s="74" t="s">
        <v>189</v>
      </c>
      <c r="B79" s="28" t="s">
        <v>81</v>
      </c>
      <c r="C79" s="76" t="s">
        <v>12</v>
      </c>
      <c r="D79" s="51">
        <f>1.373842*100</f>
        <v>137.38419999999999</v>
      </c>
      <c r="E79" s="51">
        <f t="shared" ref="E79:F79" si="26">1.373842*100</f>
        <v>137.38419999999999</v>
      </c>
      <c r="F79" s="51">
        <f t="shared" si="26"/>
        <v>137.38419999999999</v>
      </c>
      <c r="G79" s="26" t="s">
        <v>65</v>
      </c>
    </row>
    <row r="80" spans="1:7" s="58" customFormat="1">
      <c r="A80" s="74" t="s">
        <v>190</v>
      </c>
      <c r="B80" s="28" t="s">
        <v>46</v>
      </c>
      <c r="C80" s="76" t="s">
        <v>12</v>
      </c>
      <c r="D80" s="51">
        <f>0.768057*100</f>
        <v>76.805700000000002</v>
      </c>
      <c r="E80" s="51">
        <f t="shared" ref="E80:F80" si="27">0.768057*100</f>
        <v>76.805700000000002</v>
      </c>
      <c r="F80" s="51">
        <f t="shared" si="27"/>
        <v>76.805700000000002</v>
      </c>
      <c r="G80" s="26" t="s">
        <v>65</v>
      </c>
    </row>
    <row r="81" spans="1:7" s="58" customFormat="1" ht="30">
      <c r="A81" s="74" t="s">
        <v>191</v>
      </c>
      <c r="B81" s="28" t="s">
        <v>82</v>
      </c>
      <c r="C81" s="76" t="s">
        <v>128</v>
      </c>
      <c r="D81" s="50">
        <v>500</v>
      </c>
      <c r="E81" s="50">
        <v>500</v>
      </c>
      <c r="F81" s="50">
        <v>500</v>
      </c>
      <c r="G81" s="26" t="s">
        <v>65</v>
      </c>
    </row>
    <row r="82" spans="1:7" s="58" customFormat="1" ht="45">
      <c r="A82" s="74" t="s">
        <v>192</v>
      </c>
      <c r="B82" s="28" t="s">
        <v>84</v>
      </c>
      <c r="C82" s="76" t="s">
        <v>8</v>
      </c>
      <c r="D82" s="50"/>
      <c r="E82" s="50"/>
      <c r="F82" s="50"/>
      <c r="G82" s="26" t="s">
        <v>65</v>
      </c>
    </row>
    <row r="83" spans="1:7" s="58" customFormat="1" ht="30">
      <c r="A83" s="74" t="s">
        <v>193</v>
      </c>
      <c r="B83" s="28" t="s">
        <v>85</v>
      </c>
      <c r="C83" s="76" t="s">
        <v>83</v>
      </c>
      <c r="D83" s="50" t="s">
        <v>65</v>
      </c>
      <c r="E83" s="50" t="s">
        <v>65</v>
      </c>
      <c r="F83" s="50" t="s">
        <v>65</v>
      </c>
      <c r="G83" s="26" t="s">
        <v>65</v>
      </c>
    </row>
    <row r="84" spans="1:7" s="58" customFormat="1" ht="15.75">
      <c r="A84" s="57" t="s">
        <v>194</v>
      </c>
      <c r="B84" s="29" t="s">
        <v>247</v>
      </c>
      <c r="C84" s="55" t="s">
        <v>65</v>
      </c>
      <c r="D84" s="56" t="s">
        <v>65</v>
      </c>
      <c r="E84" s="56" t="s">
        <v>65</v>
      </c>
      <c r="F84" s="56" t="s">
        <v>65</v>
      </c>
      <c r="G84" s="26"/>
    </row>
    <row r="85" spans="1:7" s="58" customFormat="1" ht="45">
      <c r="A85" s="74" t="s">
        <v>195</v>
      </c>
      <c r="B85" s="77" t="s">
        <v>250</v>
      </c>
      <c r="C85" s="26" t="s">
        <v>65</v>
      </c>
      <c r="D85" s="76" t="s">
        <v>65</v>
      </c>
      <c r="E85" s="76" t="s">
        <v>65</v>
      </c>
      <c r="F85" s="76" t="s">
        <v>65</v>
      </c>
      <c r="G85" s="26" t="s">
        <v>65</v>
      </c>
    </row>
    <row r="86" spans="1:7" s="58" customFormat="1" ht="30">
      <c r="A86" s="74" t="s">
        <v>196</v>
      </c>
      <c r="B86" s="28" t="s">
        <v>76</v>
      </c>
      <c r="C86" s="76" t="s">
        <v>8</v>
      </c>
      <c r="D86" s="50">
        <f>D87*D92</f>
        <v>161695.5</v>
      </c>
      <c r="E86" s="50">
        <f t="shared" ref="E86:F86" si="28">E87*E92</f>
        <v>161695.5</v>
      </c>
      <c r="F86" s="50">
        <f t="shared" si="28"/>
        <v>161695.5</v>
      </c>
      <c r="G86" s="26" t="s">
        <v>263</v>
      </c>
    </row>
    <row r="87" spans="1:7" s="58" customFormat="1" ht="30">
      <c r="A87" s="74" t="s">
        <v>197</v>
      </c>
      <c r="B87" s="28" t="s">
        <v>78</v>
      </c>
      <c r="C87" s="76" t="s">
        <v>8</v>
      </c>
      <c r="D87" s="49">
        <f>ROUND(D88*D89*D90*D91/1000000,2)</f>
        <v>380.46</v>
      </c>
      <c r="E87" s="49">
        <f t="shared" ref="E87:F87" si="29">ROUND(E88*E89*E90*E91/1000000,2)</f>
        <v>380.46</v>
      </c>
      <c r="F87" s="49">
        <f t="shared" si="29"/>
        <v>380.46</v>
      </c>
      <c r="G87" s="26" t="s">
        <v>264</v>
      </c>
    </row>
    <row r="88" spans="1:7" s="58" customFormat="1" ht="30">
      <c r="A88" s="74" t="s">
        <v>198</v>
      </c>
      <c r="B88" s="28" t="s">
        <v>80</v>
      </c>
      <c r="C88" s="76" t="s">
        <v>8</v>
      </c>
      <c r="D88" s="50">
        <v>510.29</v>
      </c>
      <c r="E88" s="50">
        <v>510.29</v>
      </c>
      <c r="F88" s="50">
        <v>510.29</v>
      </c>
      <c r="G88" s="26" t="s">
        <v>65</v>
      </c>
    </row>
    <row r="89" spans="1:7" s="58" customFormat="1">
      <c r="A89" s="74" t="s">
        <v>199</v>
      </c>
      <c r="B89" s="28" t="s">
        <v>47</v>
      </c>
      <c r="C89" s="76" t="s">
        <v>12</v>
      </c>
      <c r="D89" s="51">
        <v>100</v>
      </c>
      <c r="E89" s="51">
        <v>100</v>
      </c>
      <c r="F89" s="51">
        <v>100</v>
      </c>
      <c r="G89" s="26" t="s">
        <v>65</v>
      </c>
    </row>
    <row r="90" spans="1:7" s="58" customFormat="1">
      <c r="A90" s="74" t="s">
        <v>200</v>
      </c>
      <c r="B90" s="28" t="s">
        <v>81</v>
      </c>
      <c r="C90" s="76" t="s">
        <v>12</v>
      </c>
      <c r="D90" s="51">
        <f>0.848771*100</f>
        <v>84.877099999999999</v>
      </c>
      <c r="E90" s="51">
        <f t="shared" ref="E90:F90" si="30">0.848771*100</f>
        <v>84.877099999999999</v>
      </c>
      <c r="F90" s="51">
        <f t="shared" si="30"/>
        <v>84.877099999999999</v>
      </c>
      <c r="G90" s="26" t="s">
        <v>65</v>
      </c>
    </row>
    <row r="91" spans="1:7" s="58" customFormat="1">
      <c r="A91" s="74" t="s">
        <v>201</v>
      </c>
      <c r="B91" s="28" t="s">
        <v>46</v>
      </c>
      <c r="C91" s="76" t="s">
        <v>12</v>
      </c>
      <c r="D91" s="51">
        <f>0.87842*100</f>
        <v>87.841999999999999</v>
      </c>
      <c r="E91" s="51">
        <f t="shared" ref="E91:F91" si="31">0.87842*100</f>
        <v>87.841999999999999</v>
      </c>
      <c r="F91" s="51">
        <f t="shared" si="31"/>
        <v>87.841999999999999</v>
      </c>
      <c r="G91" s="26" t="s">
        <v>65</v>
      </c>
    </row>
    <row r="92" spans="1:7" s="58" customFormat="1" ht="30">
      <c r="A92" s="74" t="s">
        <v>202</v>
      </c>
      <c r="B92" s="28" t="s">
        <v>82</v>
      </c>
      <c r="C92" s="76" t="s">
        <v>129</v>
      </c>
      <c r="D92" s="50">
        <v>425</v>
      </c>
      <c r="E92" s="50">
        <v>425</v>
      </c>
      <c r="F92" s="50">
        <v>425</v>
      </c>
      <c r="G92" s="26"/>
    </row>
    <row r="93" spans="1:7" s="58" customFormat="1" ht="45">
      <c r="A93" s="74" t="s">
        <v>203</v>
      </c>
      <c r="B93" s="28" t="s">
        <v>84</v>
      </c>
      <c r="C93" s="76" t="s">
        <v>8</v>
      </c>
      <c r="D93" s="50" t="s">
        <v>65</v>
      </c>
      <c r="E93" s="50" t="s">
        <v>65</v>
      </c>
      <c r="F93" s="50" t="s">
        <v>65</v>
      </c>
      <c r="G93" s="26" t="s">
        <v>65</v>
      </c>
    </row>
    <row r="94" spans="1:7" s="58" customFormat="1" ht="30">
      <c r="A94" s="74" t="s">
        <v>204</v>
      </c>
      <c r="B94" s="28" t="s">
        <v>85</v>
      </c>
      <c r="C94" s="76" t="s">
        <v>83</v>
      </c>
      <c r="D94" s="50" t="s">
        <v>65</v>
      </c>
      <c r="E94" s="50" t="s">
        <v>65</v>
      </c>
      <c r="F94" s="50" t="s">
        <v>65</v>
      </c>
      <c r="G94" s="26" t="s">
        <v>65</v>
      </c>
    </row>
    <row r="95" spans="1:7">
      <c r="A95" s="74" t="s">
        <v>221</v>
      </c>
      <c r="B95" s="59" t="s">
        <v>273</v>
      </c>
      <c r="C95" s="76"/>
      <c r="D95" s="50"/>
      <c r="E95" s="50"/>
      <c r="F95" s="50"/>
      <c r="G95" s="26"/>
    </row>
    <row r="96" spans="1:7" ht="30">
      <c r="A96" s="74" t="s">
        <v>222</v>
      </c>
      <c r="B96" s="59" t="s">
        <v>133</v>
      </c>
      <c r="C96" s="76"/>
      <c r="D96" s="50"/>
      <c r="E96" s="50"/>
      <c r="F96" s="50"/>
      <c r="G96" s="26" t="s">
        <v>65</v>
      </c>
    </row>
    <row r="97" spans="1:7" ht="30">
      <c r="A97" s="74" t="s">
        <v>223</v>
      </c>
      <c r="B97" s="28" t="s">
        <v>76</v>
      </c>
      <c r="C97" s="76" t="s">
        <v>8</v>
      </c>
      <c r="D97" s="50">
        <f>D98*D103</f>
        <v>11224.400000000001</v>
      </c>
      <c r="E97" s="50">
        <f t="shared" ref="E97:F97" si="32">E98*E103</f>
        <v>11224.400000000001</v>
      </c>
      <c r="F97" s="50">
        <f t="shared" si="32"/>
        <v>11224.400000000001</v>
      </c>
      <c r="G97" s="26" t="s">
        <v>265</v>
      </c>
    </row>
    <row r="98" spans="1:7" ht="30">
      <c r="A98" s="74" t="s">
        <v>224</v>
      </c>
      <c r="B98" s="28" t="s">
        <v>78</v>
      </c>
      <c r="C98" s="76" t="s">
        <v>8</v>
      </c>
      <c r="D98" s="49">
        <f>ROUND(D99*D100*D101*D102/1000000,2)</f>
        <v>561.22</v>
      </c>
      <c r="E98" s="49">
        <f t="shared" ref="E98:F98" si="33">ROUND(E99*E100*E101*E102/1000000,2)</f>
        <v>561.22</v>
      </c>
      <c r="F98" s="49">
        <f t="shared" si="33"/>
        <v>561.22</v>
      </c>
      <c r="G98" s="26" t="s">
        <v>266</v>
      </c>
    </row>
    <row r="99" spans="1:7" ht="30">
      <c r="A99" s="74" t="s">
        <v>225</v>
      </c>
      <c r="B99" s="28" t="s">
        <v>80</v>
      </c>
      <c r="C99" s="76" t="s">
        <v>8</v>
      </c>
      <c r="D99" s="50">
        <v>640.38</v>
      </c>
      <c r="E99" s="50">
        <v>640.38</v>
      </c>
      <c r="F99" s="50">
        <v>640.38</v>
      </c>
      <c r="G99" s="26" t="s">
        <v>65</v>
      </c>
    </row>
    <row r="100" spans="1:7">
      <c r="A100" s="74" t="s">
        <v>226</v>
      </c>
      <c r="B100" s="28" t="s">
        <v>47</v>
      </c>
      <c r="C100" s="76" t="s">
        <v>12</v>
      </c>
      <c r="D100" s="51">
        <v>100</v>
      </c>
      <c r="E100" s="51">
        <v>100</v>
      </c>
      <c r="F100" s="51">
        <v>100</v>
      </c>
      <c r="G100" s="26" t="s">
        <v>65</v>
      </c>
    </row>
    <row r="101" spans="1:7">
      <c r="A101" s="74" t="s">
        <v>227</v>
      </c>
      <c r="B101" s="28" t="s">
        <v>81</v>
      </c>
      <c r="C101" s="76" t="s">
        <v>12</v>
      </c>
      <c r="D101" s="51">
        <f>1.804011*100</f>
        <v>180.40110000000001</v>
      </c>
      <c r="E101" s="51">
        <f t="shared" ref="E101:F101" si="34">1.804011*100</f>
        <v>180.40110000000001</v>
      </c>
      <c r="F101" s="51">
        <f t="shared" si="34"/>
        <v>180.40110000000001</v>
      </c>
      <c r="G101" s="26" t="s">
        <v>65</v>
      </c>
    </row>
    <row r="102" spans="1:7">
      <c r="A102" s="74" t="s">
        <v>228</v>
      </c>
      <c r="B102" s="28" t="s">
        <v>46</v>
      </c>
      <c r="C102" s="76" t="s">
        <v>12</v>
      </c>
      <c r="D102" s="51">
        <f>0.485795*100</f>
        <v>48.579499999999996</v>
      </c>
      <c r="E102" s="51">
        <f t="shared" ref="E102:F102" si="35">0.485795*100</f>
        <v>48.579499999999996</v>
      </c>
      <c r="F102" s="51">
        <f t="shared" si="35"/>
        <v>48.579499999999996</v>
      </c>
      <c r="G102" s="26" t="s">
        <v>65</v>
      </c>
    </row>
    <row r="103" spans="1:7" ht="45">
      <c r="A103" s="74" t="s">
        <v>229</v>
      </c>
      <c r="B103" s="28" t="s">
        <v>82</v>
      </c>
      <c r="C103" s="76" t="s">
        <v>205</v>
      </c>
      <c r="D103" s="50">
        <v>20</v>
      </c>
      <c r="E103" s="50">
        <v>20</v>
      </c>
      <c r="F103" s="50">
        <v>20</v>
      </c>
      <c r="G103" s="26"/>
    </row>
    <row r="104" spans="1:7" ht="45">
      <c r="A104" s="74" t="s">
        <v>230</v>
      </c>
      <c r="B104" s="28" t="s">
        <v>84</v>
      </c>
      <c r="C104" s="76" t="s">
        <v>8</v>
      </c>
      <c r="D104" s="50" t="s">
        <v>65</v>
      </c>
      <c r="E104" s="50" t="s">
        <v>65</v>
      </c>
      <c r="F104" s="50" t="s">
        <v>65</v>
      </c>
      <c r="G104" s="26" t="s">
        <v>65</v>
      </c>
    </row>
    <row r="105" spans="1:7" ht="30">
      <c r="A105" s="74" t="s">
        <v>231</v>
      </c>
      <c r="B105" s="28" t="s">
        <v>85</v>
      </c>
      <c r="C105" s="76" t="s">
        <v>83</v>
      </c>
      <c r="D105" s="50" t="s">
        <v>65</v>
      </c>
      <c r="E105" s="50" t="s">
        <v>65</v>
      </c>
      <c r="F105" s="50" t="s">
        <v>65</v>
      </c>
      <c r="G105" s="26" t="s">
        <v>65</v>
      </c>
    </row>
    <row r="106" spans="1:7" s="71" customFormat="1" ht="15.75">
      <c r="A106" s="74" t="s">
        <v>232</v>
      </c>
      <c r="B106" s="29" t="s">
        <v>274</v>
      </c>
      <c r="C106" s="76"/>
      <c r="D106" s="50"/>
      <c r="E106" s="50"/>
      <c r="F106" s="50"/>
      <c r="G106" s="26"/>
    </row>
    <row r="107" spans="1:7" s="71" customFormat="1">
      <c r="A107" s="74" t="s">
        <v>233</v>
      </c>
      <c r="B107" s="77" t="s">
        <v>209</v>
      </c>
      <c r="C107" s="26" t="s">
        <v>65</v>
      </c>
      <c r="D107" s="76" t="s">
        <v>65</v>
      </c>
      <c r="E107" s="76" t="s">
        <v>65</v>
      </c>
      <c r="F107" s="76" t="s">
        <v>65</v>
      </c>
      <c r="G107" s="26"/>
    </row>
    <row r="108" spans="1:7" s="71" customFormat="1" ht="30">
      <c r="A108" s="74" t="s">
        <v>234</v>
      </c>
      <c r="B108" s="28" t="s">
        <v>76</v>
      </c>
      <c r="C108" s="76" t="s">
        <v>8</v>
      </c>
      <c r="D108" s="50">
        <f>D109*D114</f>
        <v>6309517.5</v>
      </c>
      <c r="E108" s="50">
        <f t="shared" ref="E108:F108" si="36">E109*E114</f>
        <v>6309517.5</v>
      </c>
      <c r="F108" s="50">
        <f t="shared" si="36"/>
        <v>6309517.5</v>
      </c>
      <c r="G108" s="26" t="s">
        <v>267</v>
      </c>
    </row>
    <row r="109" spans="1:7" s="71" customFormat="1" ht="30">
      <c r="A109" s="74" t="s">
        <v>235</v>
      </c>
      <c r="B109" s="28" t="s">
        <v>78</v>
      </c>
      <c r="C109" s="76" t="s">
        <v>8</v>
      </c>
      <c r="D109" s="49">
        <f>ROUND(D110*D111*D112*D113/1000000,2)</f>
        <v>1894.75</v>
      </c>
      <c r="E109" s="49">
        <f t="shared" ref="E109:F109" si="37">ROUND(E110*E111*E112*E113/1000000,2)</f>
        <v>1894.75</v>
      </c>
      <c r="F109" s="49">
        <f t="shared" si="37"/>
        <v>1894.75</v>
      </c>
      <c r="G109" s="26" t="s">
        <v>268</v>
      </c>
    </row>
    <row r="110" spans="1:7" s="71" customFormat="1" ht="30">
      <c r="A110" s="74" t="s">
        <v>236</v>
      </c>
      <c r="B110" s="28" t="s">
        <v>80</v>
      </c>
      <c r="C110" s="76" t="s">
        <v>8</v>
      </c>
      <c r="D110" s="50">
        <v>2764.7</v>
      </c>
      <c r="E110" s="50">
        <v>2764.7</v>
      </c>
      <c r="F110" s="50">
        <v>2764.7</v>
      </c>
      <c r="G110" s="26"/>
    </row>
    <row r="111" spans="1:7" s="71" customFormat="1">
      <c r="A111" s="74" t="s">
        <v>237</v>
      </c>
      <c r="B111" s="28" t="s">
        <v>47</v>
      </c>
      <c r="C111" s="76" t="s">
        <v>12</v>
      </c>
      <c r="D111" s="51">
        <v>100</v>
      </c>
      <c r="E111" s="51">
        <v>100</v>
      </c>
      <c r="F111" s="51">
        <v>100</v>
      </c>
      <c r="G111" s="26" t="s">
        <v>65</v>
      </c>
    </row>
    <row r="112" spans="1:7" s="71" customFormat="1">
      <c r="A112" s="74" t="s">
        <v>238</v>
      </c>
      <c r="B112" s="28" t="s">
        <v>81</v>
      </c>
      <c r="C112" s="76" t="s">
        <v>12</v>
      </c>
      <c r="D112" s="78">
        <f>0.808885*100</f>
        <v>80.888499999999993</v>
      </c>
      <c r="E112" s="78">
        <f>0.808885*100</f>
        <v>80.888499999999993</v>
      </c>
      <c r="F112" s="78">
        <f>0.808885*100</f>
        <v>80.888499999999993</v>
      </c>
      <c r="G112" s="26" t="s">
        <v>65</v>
      </c>
    </row>
    <row r="113" spans="1:7" s="71" customFormat="1">
      <c r="A113" s="74" t="s">
        <v>239</v>
      </c>
      <c r="B113" s="28" t="s">
        <v>46</v>
      </c>
      <c r="C113" s="76" t="s">
        <v>12</v>
      </c>
      <c r="D113" s="78">
        <f>0.847263*100</f>
        <v>84.726299999999995</v>
      </c>
      <c r="E113" s="78">
        <f>0.847263*100</f>
        <v>84.726299999999995</v>
      </c>
      <c r="F113" s="78">
        <f>0.847263*100</f>
        <v>84.726299999999995</v>
      </c>
      <c r="G113" s="26" t="s">
        <v>65</v>
      </c>
    </row>
    <row r="114" spans="1:7" s="71" customFormat="1" ht="45">
      <c r="A114" s="74" t="s">
        <v>240</v>
      </c>
      <c r="B114" s="28" t="s">
        <v>82</v>
      </c>
      <c r="C114" s="75" t="s">
        <v>220</v>
      </c>
      <c r="D114" s="50">
        <v>3330</v>
      </c>
      <c r="E114" s="50">
        <v>3330</v>
      </c>
      <c r="F114" s="50">
        <v>3330</v>
      </c>
      <c r="G114" s="26" t="s">
        <v>65</v>
      </c>
    </row>
    <row r="115" spans="1:7" s="71" customFormat="1" ht="45">
      <c r="A115" s="74" t="s">
        <v>241</v>
      </c>
      <c r="B115" s="28" t="s">
        <v>84</v>
      </c>
      <c r="C115" s="76" t="s">
        <v>8</v>
      </c>
      <c r="D115" s="50" t="s">
        <v>65</v>
      </c>
      <c r="E115" s="50" t="s">
        <v>65</v>
      </c>
      <c r="F115" s="50" t="s">
        <v>65</v>
      </c>
      <c r="G115" s="26" t="s">
        <v>65</v>
      </c>
    </row>
    <row r="116" spans="1:7" s="71" customFormat="1" ht="30">
      <c r="A116" s="74" t="s">
        <v>242</v>
      </c>
      <c r="B116" s="28" t="s">
        <v>85</v>
      </c>
      <c r="C116" s="76" t="s">
        <v>83</v>
      </c>
      <c r="D116" s="50" t="s">
        <v>65</v>
      </c>
      <c r="E116" s="50" t="s">
        <v>65</v>
      </c>
      <c r="F116" s="50" t="s">
        <v>65</v>
      </c>
      <c r="G116" s="26" t="s">
        <v>65</v>
      </c>
    </row>
    <row r="117" spans="1:7" ht="45">
      <c r="A117" s="74" t="s">
        <v>14</v>
      </c>
      <c r="B117" s="28" t="s">
        <v>86</v>
      </c>
      <c r="C117" s="76" t="s">
        <v>8</v>
      </c>
      <c r="D117" s="50">
        <v>734608.59999999986</v>
      </c>
      <c r="E117" s="50">
        <v>734608.59999999986</v>
      </c>
      <c r="F117" s="50">
        <v>734608.59999999986</v>
      </c>
      <c r="G117" s="26" t="s">
        <v>65</v>
      </c>
    </row>
    <row r="118" spans="1:7">
      <c r="A118" s="74" t="s">
        <v>10</v>
      </c>
      <c r="B118" s="28" t="s">
        <v>0</v>
      </c>
      <c r="C118" s="76" t="s">
        <v>12</v>
      </c>
      <c r="D118" s="52">
        <v>100</v>
      </c>
      <c r="E118" s="52">
        <v>100</v>
      </c>
      <c r="F118" s="52">
        <v>100</v>
      </c>
      <c r="G118" s="26" t="s">
        <v>65</v>
      </c>
    </row>
    <row r="119" spans="1:7">
      <c r="A119" s="74" t="s">
        <v>11</v>
      </c>
      <c r="B119" s="28" t="s">
        <v>87</v>
      </c>
      <c r="C119" s="76" t="s">
        <v>8</v>
      </c>
      <c r="D119" s="50">
        <f>D6+D117</f>
        <v>8147500</v>
      </c>
      <c r="E119" s="50">
        <f>E6+E117</f>
        <v>8147500</v>
      </c>
      <c r="F119" s="50">
        <f>F6+F117</f>
        <v>8147500</v>
      </c>
      <c r="G119" s="26" t="s">
        <v>88</v>
      </c>
    </row>
    <row r="121" spans="1:7">
      <c r="C121" s="33" t="s">
        <v>269</v>
      </c>
      <c r="D121" s="70">
        <v>34124.550000000003</v>
      </c>
      <c r="E121" s="33">
        <v>34126.099999999882</v>
      </c>
    </row>
    <row r="122" spans="1:7">
      <c r="D122" s="54"/>
    </row>
    <row r="123" spans="1:7">
      <c r="C123" s="33" t="s">
        <v>270</v>
      </c>
      <c r="D123" s="70">
        <v>700453.47</v>
      </c>
      <c r="E123" s="33">
        <v>700482.5</v>
      </c>
    </row>
    <row r="124" spans="1:7">
      <c r="D124" s="53">
        <f>SUM(D121:D123)</f>
        <v>734578.02</v>
      </c>
      <c r="E124" s="33">
        <f>SUM(E121:E123)</f>
        <v>734608.59999999986</v>
      </c>
    </row>
    <row r="125" spans="1:7">
      <c r="D125" s="53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1.1811023622047245" bottom="0.59055118110236227" header="0.59055118110236227" footer="0.31496062992125984"/>
  <pageSetup paperSize="9" scale="83" firstPageNumber="19" fitToHeight="10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Normal="70" zoomScaleSheetLayoutView="100" zoomScalePageLayoutView="70" workbookViewId="0">
      <selection activeCell="L13" sqref="L13"/>
    </sheetView>
  </sheetViews>
  <sheetFormatPr defaultRowHeight="15"/>
  <cols>
    <col min="1" max="1" width="7.7109375" style="24" customWidth="1"/>
    <col min="2" max="2" width="77.140625" style="24" customWidth="1"/>
    <col min="3" max="3" width="57.42578125" style="24" customWidth="1"/>
    <col min="4" max="16384" width="9.140625" style="24"/>
  </cols>
  <sheetData>
    <row r="1" spans="1:3">
      <c r="A1" s="23"/>
    </row>
    <row r="2" spans="1:3" ht="33" customHeight="1">
      <c r="A2" s="128" t="s">
        <v>58</v>
      </c>
      <c r="B2" s="128"/>
      <c r="C2" s="128"/>
    </row>
    <row r="3" spans="1:3" ht="11.45" customHeight="1">
      <c r="A3" s="130" t="s">
        <v>65</v>
      </c>
      <c r="B3" s="130"/>
      <c r="C3" s="130"/>
    </row>
    <row r="4" spans="1:3">
      <c r="A4" s="130" t="s">
        <v>48</v>
      </c>
      <c r="B4" s="130"/>
      <c r="C4" s="130"/>
    </row>
    <row r="5" spans="1:3" ht="36.75" customHeight="1">
      <c r="A5" s="25" t="s">
        <v>6</v>
      </c>
      <c r="B5" s="25" t="s">
        <v>13</v>
      </c>
      <c r="C5" s="25" t="s">
        <v>1</v>
      </c>
    </row>
    <row r="6" spans="1:3" ht="30">
      <c r="A6" s="25" t="s">
        <v>71</v>
      </c>
      <c r="B6" s="26" t="s">
        <v>89</v>
      </c>
      <c r="C6" s="26" t="s">
        <v>90</v>
      </c>
    </row>
    <row r="7" spans="1:3" ht="30">
      <c r="A7" s="25" t="s">
        <v>14</v>
      </c>
      <c r="B7" s="26" t="s">
        <v>89</v>
      </c>
      <c r="C7" s="26" t="s">
        <v>91</v>
      </c>
    </row>
    <row r="8" spans="1:3" ht="30">
      <c r="A8" s="25" t="s">
        <v>10</v>
      </c>
      <c r="B8" s="26" t="s">
        <v>89</v>
      </c>
      <c r="C8" s="26" t="s">
        <v>271</v>
      </c>
    </row>
    <row r="9" spans="1:3">
      <c r="A9" s="130" t="s">
        <v>65</v>
      </c>
      <c r="B9" s="130"/>
      <c r="C9" s="130"/>
    </row>
    <row r="10" spans="1:3" ht="15.75">
      <c r="A10" s="128" t="s">
        <v>92</v>
      </c>
      <c r="B10" s="128"/>
      <c r="C10" s="128"/>
    </row>
    <row r="11" spans="1:3" ht="15.75">
      <c r="A11" s="129" t="s">
        <v>65</v>
      </c>
      <c r="B11" s="129"/>
      <c r="C11" s="129"/>
    </row>
    <row r="12" spans="1:3" ht="30">
      <c r="A12" s="25" t="s">
        <v>6</v>
      </c>
      <c r="B12" s="25" t="s">
        <v>93</v>
      </c>
      <c r="C12" s="25" t="s">
        <v>2</v>
      </c>
    </row>
    <row r="13" spans="1:3" ht="30">
      <c r="A13" s="25" t="s">
        <v>71</v>
      </c>
      <c r="B13" s="26" t="s">
        <v>94</v>
      </c>
      <c r="C13" s="26" t="s">
        <v>95</v>
      </c>
    </row>
    <row r="14" spans="1:3" ht="30">
      <c r="A14" s="25" t="s">
        <v>14</v>
      </c>
      <c r="B14" s="26" t="s">
        <v>96</v>
      </c>
      <c r="C14" s="26" t="s">
        <v>95</v>
      </c>
    </row>
    <row r="15" spans="1:3" ht="30">
      <c r="A15" s="25" t="s">
        <v>10</v>
      </c>
      <c r="B15" s="26" t="s">
        <v>97</v>
      </c>
      <c r="C15" s="26" t="s">
        <v>95</v>
      </c>
    </row>
    <row r="16" spans="1:3" ht="30">
      <c r="A16" s="25" t="s">
        <v>11</v>
      </c>
      <c r="B16" s="26" t="s">
        <v>98</v>
      </c>
      <c r="C16" s="26" t="s">
        <v>95</v>
      </c>
    </row>
    <row r="17" spans="1:3" ht="30">
      <c r="A17" s="25" t="s">
        <v>67</v>
      </c>
      <c r="B17" s="26" t="s">
        <v>99</v>
      </c>
      <c r="C17" s="26" t="s">
        <v>95</v>
      </c>
    </row>
    <row r="18" spans="1:3" ht="100.5" customHeight="1">
      <c r="A18" s="25" t="s">
        <v>72</v>
      </c>
      <c r="B18" s="26" t="s">
        <v>100</v>
      </c>
      <c r="C18" s="26" t="s">
        <v>95</v>
      </c>
    </row>
    <row r="20" spans="1:3" ht="15.75" customHeight="1"/>
    <row r="21" spans="1:3" ht="15.75" customHeight="1"/>
  </sheetData>
  <mergeCells count="6">
    <mergeCell ref="A10:C10"/>
    <mergeCell ref="A11:C11"/>
    <mergeCell ref="A2:C2"/>
    <mergeCell ref="A3:C3"/>
    <mergeCell ref="A4:C4"/>
    <mergeCell ref="A9:C9"/>
  </mergeCells>
  <printOptions horizontalCentered="1"/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2023-02-02T08:52:11Z</dcterms:modified>
</cp:coreProperties>
</file>